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any files 2\OCt 2017\"/>
    </mc:Choice>
  </mc:AlternateContent>
  <bookViews>
    <workbookView xWindow="240" yWindow="60" windowWidth="20055" windowHeight="7950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</sheets>
  <definedNames>
    <definedName name="_xlnm.Print_Titles" localSheetId="0">Declaration!$4:$6</definedName>
    <definedName name="_xlnm.Print_Titles" localSheetId="6">'Table-IIIB Unclaimed Details'!$4:$6</definedName>
  </definedNames>
  <calcPr calcId="162913"/>
</workbook>
</file>

<file path=xl/calcChain.xml><?xml version="1.0" encoding="utf-8"?>
<calcChain xmlns="http://schemas.openxmlformats.org/spreadsheetml/2006/main">
  <c r="S22" i="3" l="1"/>
  <c r="Q22" i="3"/>
  <c r="O22" i="3"/>
  <c r="L22" i="3"/>
  <c r="M22" i="3" s="1"/>
  <c r="I22" i="3"/>
  <c r="S21" i="3"/>
  <c r="Q21" i="3"/>
  <c r="O21" i="3"/>
  <c r="L21" i="3"/>
  <c r="M21" i="3" s="1"/>
  <c r="I21" i="3"/>
  <c r="D4" i="6"/>
  <c r="C4" i="6"/>
  <c r="T10" i="5"/>
  <c r="Q10" i="5"/>
  <c r="P10" i="5"/>
  <c r="N10" i="5"/>
  <c r="L10" i="5"/>
  <c r="K10" i="5"/>
  <c r="J10" i="5"/>
  <c r="H10" i="5"/>
  <c r="G10" i="5"/>
  <c r="F10" i="5"/>
  <c r="E10" i="5"/>
  <c r="D10" i="5"/>
  <c r="O8" i="5"/>
  <c r="L8" i="5"/>
  <c r="M8" i="5" s="1"/>
  <c r="I8" i="5"/>
  <c r="O7" i="5"/>
  <c r="O10" i="5" s="1"/>
  <c r="L7" i="5"/>
  <c r="M7" i="5" s="1"/>
  <c r="M10" i="5" s="1"/>
  <c r="I7" i="5"/>
  <c r="I10" i="5" s="1"/>
  <c r="N54" i="4"/>
  <c r="J54" i="4"/>
  <c r="F54" i="4"/>
  <c r="T53" i="4"/>
  <c r="P53" i="4"/>
  <c r="N53" i="4"/>
  <c r="K53" i="4"/>
  <c r="J53" i="4"/>
  <c r="H53" i="4"/>
  <c r="G53" i="4"/>
  <c r="F53" i="4"/>
  <c r="E53" i="4"/>
  <c r="D53" i="4"/>
  <c r="Q52" i="4"/>
  <c r="O52" i="4"/>
  <c r="L52" i="4"/>
  <c r="M52" i="4" s="1"/>
  <c r="I52" i="4"/>
  <c r="O51" i="4"/>
  <c r="L51" i="4"/>
  <c r="M51" i="4" s="1"/>
  <c r="I51" i="4"/>
  <c r="O50" i="4"/>
  <c r="L50" i="4"/>
  <c r="M50" i="4" s="1"/>
  <c r="I50" i="4"/>
  <c r="O49" i="4"/>
  <c r="L49" i="4"/>
  <c r="M49" i="4" s="1"/>
  <c r="I49" i="4"/>
  <c r="O48" i="4"/>
  <c r="L48" i="4"/>
  <c r="M48" i="4" s="1"/>
  <c r="I48" i="4"/>
  <c r="O47" i="4"/>
  <c r="L47" i="4"/>
  <c r="M47" i="4" s="1"/>
  <c r="I47" i="4"/>
  <c r="O45" i="4"/>
  <c r="L45" i="4"/>
  <c r="M45" i="4" s="1"/>
  <c r="I45" i="4"/>
  <c r="O44" i="4"/>
  <c r="L44" i="4"/>
  <c r="M44" i="4" s="1"/>
  <c r="I44" i="4"/>
  <c r="O43" i="4"/>
  <c r="L43" i="4"/>
  <c r="M43" i="4" s="1"/>
  <c r="I43" i="4"/>
  <c r="O41" i="4"/>
  <c r="L41" i="4"/>
  <c r="M41" i="4" s="1"/>
  <c r="I41" i="4"/>
  <c r="O40" i="4"/>
  <c r="O53" i="4" s="1"/>
  <c r="L40" i="4"/>
  <c r="M40" i="4" s="1"/>
  <c r="M53" i="4" s="1"/>
  <c r="I40" i="4"/>
  <c r="I53" i="4" s="1"/>
  <c r="T38" i="4"/>
  <c r="S38" i="4"/>
  <c r="R38" i="4"/>
  <c r="P38" i="4"/>
  <c r="N38" i="4"/>
  <c r="K38" i="4"/>
  <c r="J38" i="4"/>
  <c r="I38" i="4"/>
  <c r="H38" i="4"/>
  <c r="G38" i="4"/>
  <c r="F38" i="4"/>
  <c r="E38" i="4"/>
  <c r="D38" i="4"/>
  <c r="O37" i="4"/>
  <c r="O38" i="4" s="1"/>
  <c r="L37" i="4"/>
  <c r="L38" i="4" s="1"/>
  <c r="I37" i="4"/>
  <c r="T36" i="4"/>
  <c r="T54" i="4" s="1"/>
  <c r="P36" i="4"/>
  <c r="P54" i="4" s="1"/>
  <c r="N36" i="4"/>
  <c r="K36" i="4"/>
  <c r="K54" i="4" s="1"/>
  <c r="J36" i="4"/>
  <c r="H36" i="4"/>
  <c r="H54" i="4" s="1"/>
  <c r="G36" i="4"/>
  <c r="G54" i="4" s="1"/>
  <c r="F36" i="4"/>
  <c r="E36" i="4"/>
  <c r="E54" i="4" s="1"/>
  <c r="D36" i="4"/>
  <c r="D54" i="4" s="1"/>
  <c r="O35" i="4"/>
  <c r="O36" i="4" s="1"/>
  <c r="O54" i="4" s="1"/>
  <c r="M35" i="4"/>
  <c r="L35" i="4"/>
  <c r="I35" i="4"/>
  <c r="Q34" i="4"/>
  <c r="O34" i="4"/>
  <c r="L34" i="4"/>
  <c r="M34" i="4" s="1"/>
  <c r="I34" i="4"/>
  <c r="O33" i="4"/>
  <c r="L33" i="4"/>
  <c r="M33" i="4" s="1"/>
  <c r="I33" i="4"/>
  <c r="O31" i="4"/>
  <c r="L31" i="4"/>
  <c r="M31" i="4" s="1"/>
  <c r="I31" i="4"/>
  <c r="O30" i="4"/>
  <c r="L30" i="4"/>
  <c r="M30" i="4" s="1"/>
  <c r="I30" i="4"/>
  <c r="O29" i="4"/>
  <c r="L29" i="4"/>
  <c r="M29" i="4" s="1"/>
  <c r="I29" i="4"/>
  <c r="Q28" i="4"/>
  <c r="O28" i="4"/>
  <c r="L28" i="4"/>
  <c r="M28" i="4" s="1"/>
  <c r="I28" i="4"/>
  <c r="Q27" i="4"/>
  <c r="O27" i="4"/>
  <c r="M27" i="4"/>
  <c r="L27" i="4"/>
  <c r="I27" i="4"/>
  <c r="Q26" i="4"/>
  <c r="O26" i="4"/>
  <c r="M26" i="4"/>
  <c r="L26" i="4"/>
  <c r="I26" i="4"/>
  <c r="Q25" i="4"/>
  <c r="O25" i="4"/>
  <c r="L25" i="4"/>
  <c r="M25" i="4" s="1"/>
  <c r="I25" i="4"/>
  <c r="Q24" i="4"/>
  <c r="O24" i="4"/>
  <c r="L24" i="4"/>
  <c r="M24" i="4" s="1"/>
  <c r="I24" i="4"/>
  <c r="Q23" i="4"/>
  <c r="O23" i="4"/>
  <c r="M23" i="4"/>
  <c r="L23" i="4"/>
  <c r="I23" i="4"/>
  <c r="Q22" i="4"/>
  <c r="O22" i="4"/>
  <c r="M22" i="4"/>
  <c r="L22" i="4"/>
  <c r="I22" i="4"/>
  <c r="Q21" i="4"/>
  <c r="O21" i="4"/>
  <c r="L21" i="4"/>
  <c r="M21" i="4" s="1"/>
  <c r="I21" i="4"/>
  <c r="Q20" i="4"/>
  <c r="O20" i="4"/>
  <c r="L20" i="4"/>
  <c r="M20" i="4" s="1"/>
  <c r="I20" i="4"/>
  <c r="Q19" i="4"/>
  <c r="O19" i="4"/>
  <c r="M19" i="4"/>
  <c r="L19" i="4"/>
  <c r="I19" i="4"/>
  <c r="Q18" i="4"/>
  <c r="O18" i="4"/>
  <c r="M18" i="4"/>
  <c r="L18" i="4"/>
  <c r="I18" i="4"/>
  <c r="Q17" i="4"/>
  <c r="O17" i="4"/>
  <c r="L17" i="4"/>
  <c r="M17" i="4" s="1"/>
  <c r="I17" i="4"/>
  <c r="O16" i="4"/>
  <c r="L16" i="4"/>
  <c r="M16" i="4" s="1"/>
  <c r="I16" i="4"/>
  <c r="O15" i="4"/>
  <c r="L15" i="4"/>
  <c r="M15" i="4" s="1"/>
  <c r="I15" i="4"/>
  <c r="O14" i="4"/>
  <c r="L14" i="4"/>
  <c r="M14" i="4" s="1"/>
  <c r="I14" i="4"/>
  <c r="O13" i="4"/>
  <c r="L13" i="4"/>
  <c r="M13" i="4" s="1"/>
  <c r="I13" i="4"/>
  <c r="Q12" i="4"/>
  <c r="O12" i="4"/>
  <c r="L12" i="4"/>
  <c r="M12" i="4" s="1"/>
  <c r="I12" i="4"/>
  <c r="Q11" i="4"/>
  <c r="O11" i="4"/>
  <c r="M11" i="4"/>
  <c r="L11" i="4"/>
  <c r="I11" i="4"/>
  <c r="Q10" i="4"/>
  <c r="O10" i="4"/>
  <c r="M10" i="4"/>
  <c r="L10" i="4"/>
  <c r="I10" i="4"/>
  <c r="Q9" i="4"/>
  <c r="O9" i="4"/>
  <c r="L9" i="4"/>
  <c r="M9" i="4" s="1"/>
  <c r="I9" i="4"/>
  <c r="O8" i="4"/>
  <c r="L8" i="4"/>
  <c r="M8" i="4" s="1"/>
  <c r="I8" i="4"/>
  <c r="I36" i="4" s="1"/>
  <c r="I54" i="4" s="1"/>
  <c r="T33" i="3"/>
  <c r="S33" i="3"/>
  <c r="R33" i="3"/>
  <c r="P33" i="3"/>
  <c r="N33" i="3"/>
  <c r="K33" i="3"/>
  <c r="J33" i="3"/>
  <c r="H33" i="3"/>
  <c r="G33" i="3"/>
  <c r="F33" i="3"/>
  <c r="E33" i="3"/>
  <c r="D33" i="3"/>
  <c r="O31" i="3"/>
  <c r="L31" i="3"/>
  <c r="M31" i="3" s="1"/>
  <c r="I31" i="3"/>
  <c r="O29" i="3"/>
  <c r="L29" i="3"/>
  <c r="M29" i="3" s="1"/>
  <c r="I29" i="3"/>
  <c r="O27" i="3"/>
  <c r="L27" i="3"/>
  <c r="M27" i="3" s="1"/>
  <c r="I27" i="3"/>
  <c r="O26" i="3"/>
  <c r="L26" i="3"/>
  <c r="M26" i="3" s="1"/>
  <c r="I26" i="3"/>
  <c r="O25" i="3"/>
  <c r="O33" i="3" s="1"/>
  <c r="L25" i="3"/>
  <c r="L33" i="3" s="1"/>
  <c r="I25" i="3"/>
  <c r="I33" i="3" s="1"/>
  <c r="T23" i="3"/>
  <c r="T34" i="3" s="1"/>
  <c r="R23" i="3"/>
  <c r="R34" i="3" s="1"/>
  <c r="P23" i="3"/>
  <c r="P34" i="3" s="1"/>
  <c r="N23" i="3"/>
  <c r="N34" i="3" s="1"/>
  <c r="K23" i="3"/>
  <c r="K34" i="3" s="1"/>
  <c r="J23" i="3"/>
  <c r="H23" i="3"/>
  <c r="S23" i="3" s="1"/>
  <c r="G23" i="3"/>
  <c r="G34" i="3" s="1"/>
  <c r="F23" i="3"/>
  <c r="F34" i="3" s="1"/>
  <c r="E23" i="3"/>
  <c r="D23" i="3"/>
  <c r="D34" i="3" s="1"/>
  <c r="O20" i="3"/>
  <c r="L20" i="3"/>
  <c r="M20" i="3" s="1"/>
  <c r="I20" i="3"/>
  <c r="O19" i="3"/>
  <c r="M19" i="3"/>
  <c r="L19" i="3"/>
  <c r="I19" i="3"/>
  <c r="O18" i="3"/>
  <c r="M18" i="3"/>
  <c r="L18" i="3"/>
  <c r="I18" i="3"/>
  <c r="S17" i="3"/>
  <c r="Q17" i="3"/>
  <c r="O17" i="3"/>
  <c r="L17" i="3"/>
  <c r="M17" i="3" s="1"/>
  <c r="I17" i="3"/>
  <c r="S16" i="3"/>
  <c r="Q16" i="3"/>
  <c r="O16" i="3"/>
  <c r="M16" i="3"/>
  <c r="L16" i="3"/>
  <c r="I16" i="3"/>
  <c r="S15" i="3"/>
  <c r="Q15" i="3"/>
  <c r="O15" i="3"/>
  <c r="L15" i="3"/>
  <c r="M15" i="3" s="1"/>
  <c r="I15" i="3"/>
  <c r="S14" i="3"/>
  <c r="Q14" i="3"/>
  <c r="O14" i="3"/>
  <c r="M14" i="3"/>
  <c r="L14" i="3"/>
  <c r="I14" i="3"/>
  <c r="S13" i="3"/>
  <c r="Q13" i="3"/>
  <c r="O13" i="3"/>
  <c r="L13" i="3"/>
  <c r="M13" i="3" s="1"/>
  <c r="I13" i="3"/>
  <c r="S12" i="3"/>
  <c r="Q12" i="3"/>
  <c r="O12" i="3"/>
  <c r="M12" i="3"/>
  <c r="L12" i="3"/>
  <c r="I12" i="3"/>
  <c r="S11" i="3"/>
  <c r="Q11" i="3"/>
  <c r="O11" i="3"/>
  <c r="L11" i="3"/>
  <c r="M11" i="3" s="1"/>
  <c r="I11" i="3"/>
  <c r="S10" i="3"/>
  <c r="Q10" i="3"/>
  <c r="O10" i="3"/>
  <c r="M10" i="3"/>
  <c r="L10" i="3"/>
  <c r="I10" i="3"/>
  <c r="S9" i="3"/>
  <c r="Q9" i="3"/>
  <c r="O9" i="3"/>
  <c r="L9" i="3"/>
  <c r="M9" i="3" s="1"/>
  <c r="I9" i="3"/>
  <c r="O8" i="3"/>
  <c r="L8" i="3"/>
  <c r="I8" i="3"/>
  <c r="S15" i="2"/>
  <c r="Q15" i="2"/>
  <c r="P15" i="2"/>
  <c r="O15" i="2"/>
  <c r="M15" i="2"/>
  <c r="K15" i="2"/>
  <c r="J15" i="2"/>
  <c r="I15" i="2"/>
  <c r="G15" i="2"/>
  <c r="F15" i="2"/>
  <c r="E15" i="2"/>
  <c r="D15" i="2"/>
  <c r="C15" i="2"/>
  <c r="N13" i="2"/>
  <c r="L13" i="2"/>
  <c r="H13" i="2"/>
  <c r="H15" i="2" s="1"/>
  <c r="L12" i="2"/>
  <c r="P10" i="2"/>
  <c r="N10" i="2"/>
  <c r="L10" i="2"/>
  <c r="L15" i="2" s="1"/>
  <c r="H10" i="2"/>
  <c r="R9" i="2"/>
  <c r="R15" i="2" s="1"/>
  <c r="P9" i="2"/>
  <c r="N9" i="2"/>
  <c r="N15" i="2" s="1"/>
  <c r="L9" i="2"/>
  <c r="H9" i="2"/>
  <c r="M36" i="4" l="1"/>
  <c r="L53" i="4"/>
  <c r="E34" i="3"/>
  <c r="J34" i="3"/>
  <c r="M25" i="3"/>
  <c r="M33" i="3" s="1"/>
  <c r="L36" i="4"/>
  <c r="L54" i="4" s="1"/>
  <c r="M37" i="4"/>
  <c r="M38" i="4" s="1"/>
  <c r="O23" i="3"/>
  <c r="O34" i="3" s="1"/>
  <c r="L23" i="3"/>
  <c r="L34" i="3" s="1"/>
  <c r="I23" i="3"/>
  <c r="I34" i="3" s="1"/>
  <c r="M8" i="3"/>
  <c r="M23" i="3" s="1"/>
  <c r="H34" i="3"/>
  <c r="S34" i="3" s="1"/>
  <c r="M34" i="3" l="1"/>
  <c r="M54" i="4"/>
</calcChain>
</file>

<file path=xl/sharedStrings.xml><?xml version="1.0" encoding="utf-8"?>
<sst xmlns="http://schemas.openxmlformats.org/spreadsheetml/2006/main" count="437" uniqueCount="208">
  <si>
    <t>Format of Holding of Specified securities</t>
  </si>
  <si>
    <t>1.</t>
  </si>
  <si>
    <t>Name of Listed Entity:CYIENT LIMITED</t>
  </si>
  <si>
    <t>2.</t>
  </si>
  <si>
    <t xml:space="preserve">Scrip Code/Name of Scrip/Class of Security:532175,CYIENT,EQUITY SHARES  </t>
  </si>
  <si>
    <t>3.</t>
  </si>
  <si>
    <t>Share Holding Pattern Filed under: Reg. 31(1)(a)/Reg.31(1)(b)/Reg.31(1)(c)</t>
  </si>
  <si>
    <t>a. if under 31(1)(b) then indicate the report for quarter ending 30/09/2017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</si>
  <si>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</si>
  <si>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</si>
  <si>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</si>
  <si>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</si>
  <si>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</si>
  <si>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</si>
  <si>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</si>
  <si>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</si>
  <si>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</si>
  <si>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</si>
  <si>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</si>
  <si>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</si>
  <si>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</si>
  <si>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</si>
  <si>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</si>
  <si>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</si>
  <si>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</si>
  <si>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</si>
  <si>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</si>
  <si>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</si>
  <si>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</si>
  <si>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</si>
  <si>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</si>
  <si>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</si>
  <si>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</si>
  <si>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</si>
  <si>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</si>
  <si>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</si>
  <si>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</si>
  <si>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</si>
  <si>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</si>
  <si>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</si>
  <si>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</si>
  <si>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</si>
  <si>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</si>
  <si>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</si>
  <si>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</si>
  <si>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</si>
  <si>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</si>
  <si>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</si>
  <si>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</si>
  <si>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</si>
  <si>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</si>
  <si>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</si>
  <si>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</si>
  <si>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</si>
  <si>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</si>
  <si>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</si>
  <si>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</si>
  <si>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</si>
  <si>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</si>
  <si>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</si>
  <si>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</si>
  <si>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</si>
  <si>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</si>
  <si>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</si>
  <si>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</si>
  <si>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</si>
  <si>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</si>
  <si>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</si>
  <si>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</si>
  <si>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</si>
  <si>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</si>
  <si>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</si>
  <si>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</si>
  <si>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</si>
  <si>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</si>
  <si>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</si>
  <si>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</si>
  <si>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</si>
  <si>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</si>
  <si>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</si>
  <si>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</si>
  <si>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</si>
  <si>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</si>
  <si>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</si>
  <si>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</si>
  <si>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</si>
  <si>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</si>
  <si>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</si>
  <si>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</si>
  <si>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 xml:space="preserve">VINEYARD POINT SOFTWARE PRIVATE LIMITED                                                                                                               </t>
  </si>
  <si>
    <t xml:space="preserve">AASTS2272C                    </t>
  </si>
  <si>
    <t xml:space="preserve">INFOCAD ENTERPRISES PRIVATE LIMITED                                                                                                                   </t>
  </si>
  <si>
    <t xml:space="preserve">AASTS2301L                    </t>
  </si>
  <si>
    <t xml:space="preserve">B ASHOK REDDY                                                                                                                                         </t>
  </si>
  <si>
    <t xml:space="preserve">ABRPB6267A                    </t>
  </si>
  <si>
    <t xml:space="preserve">D. NAGESWARA REDDY                                                                                                                                    </t>
  </si>
  <si>
    <t xml:space="preserve">ABVPD6682P                    </t>
  </si>
  <si>
    <t xml:space="preserve">BVR MOHAN REDDY                                                                                                                                       </t>
  </si>
  <si>
    <t xml:space="preserve">ACEPB4226B                    </t>
  </si>
  <si>
    <t xml:space="preserve">CAROL ANN REDDY                                                                                                                                       </t>
  </si>
  <si>
    <t xml:space="preserve">ACGPR6850H                    </t>
  </si>
  <si>
    <t xml:space="preserve">B G V KRISHNA                                                                                                                                         </t>
  </si>
  <si>
    <t xml:space="preserve">ACXPB3546M                    </t>
  </si>
  <si>
    <t xml:space="preserve">BODANAPU SRI VAISHNAVI                                                                                                                                </t>
  </si>
  <si>
    <t xml:space="preserve">AEVPB1899R                    </t>
  </si>
  <si>
    <t xml:space="preserve">B SUCHARITHA                                                                                                                                          </t>
  </si>
  <si>
    <t xml:space="preserve">AEVPB1912P                    </t>
  </si>
  <si>
    <t xml:space="preserve">A AMALA REDDY                                                                                                                                         </t>
  </si>
  <si>
    <t xml:space="preserve">AEYPB4129D                    </t>
  </si>
  <si>
    <t xml:space="preserve">B V S RATNA KUMARI                                                                                                                                    </t>
  </si>
  <si>
    <t xml:space="preserve">APZPB2359B                    </t>
  </si>
  <si>
    <t>(b)</t>
  </si>
  <si>
    <t>Central Government/State Government(s)</t>
  </si>
  <si>
    <t>(c)</t>
  </si>
  <si>
    <t>Financial Institutions/Banks</t>
  </si>
  <si>
    <t>(d)</t>
  </si>
  <si>
    <t>Any Other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</si>
  <si>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</si>
  <si>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</si>
  <si>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</si>
  <si>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</si>
  <si>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</si>
  <si>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</si>
  <si>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</si>
  <si>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</si>
  <si>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</si>
  <si>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</si>
  <si>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</si>
  <si>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</si>
  <si>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</si>
  <si>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</si>
  <si>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 xml:space="preserve">DSP BLACKROCK MICRO CAP FUND                                                                                                                          </t>
  </si>
  <si>
    <t xml:space="preserve">AAAJD0430B                    </t>
  </si>
  <si>
    <t xml:space="preserve">BIRLA SUN LIFE TRUSTEE COMPANY PRIVATE LIMITED AC BIRLA SUN LIFE BALANCED 95 FUND                                                                     </t>
  </si>
  <si>
    <t xml:space="preserve">AAATB0102C                    </t>
  </si>
  <si>
    <t xml:space="preserve">RELIANCE CAPITAL TRUSTEE COMPANY LIMITED A/C RELIANCE GROWTH FUND                                                                                     </t>
  </si>
  <si>
    <t xml:space="preserve">AAATR0090B                    </t>
  </si>
  <si>
    <t xml:space="preserve">FRANKLIN INDIA BALANCED FUND                                                                                                                          </t>
  </si>
  <si>
    <t xml:space="preserve">AAATT4931H                    </t>
  </si>
  <si>
    <t>Venture Capital Funds</t>
  </si>
  <si>
    <t>Alternate Investment Funds</t>
  </si>
  <si>
    <t>Foreign Venture Capital Investors</t>
  </si>
  <si>
    <t>Foreign Portfolio Investors</t>
  </si>
  <si>
    <t xml:space="preserve">FIRST STATE INVESTMENTS ICVC- STEWART INVESTORS ASIA PACIFIC FUND                                                                                     </t>
  </si>
  <si>
    <t xml:space="preserve">AAACF8380R                    </t>
  </si>
  <si>
    <t xml:space="preserve">FIRST STATE INVESTMENTS ICVC- STEWART INVESTORS ASIA PACIFIC SUSTAINABILITY FUND                                                                      </t>
  </si>
  <si>
    <t xml:space="preserve">AAACF9821F                    </t>
  </si>
  <si>
    <t xml:space="preserve">FIRST CARLYLE VENTURES MAURITIUS                                                                                                                      </t>
  </si>
  <si>
    <t xml:space="preserve">AAACF9946P                    </t>
  </si>
  <si>
    <t xml:space="preserve">T. ROWE PRICE INTERNATIONAL DISCOVERY FUND                                                                                                            </t>
  </si>
  <si>
    <t xml:space="preserve">AAACT6074A                    </t>
  </si>
  <si>
    <t xml:space="preserve">THE STATE TEACHERS RETIREMENT SYSTEM OF OHIO                                                                                                          </t>
  </si>
  <si>
    <t xml:space="preserve">AAATT1943K                    </t>
  </si>
  <si>
    <t xml:space="preserve">DEUTSCHE SECURITIES MAURITIUS LIMITED                                                                                                                 </t>
  </si>
  <si>
    <t xml:space="preserve">AABCD9580C                    </t>
  </si>
  <si>
    <t xml:space="preserve">FIRST STATE INVESTMENTS ICVC- STEWART INVESTORS INDIAN SUBCONTINENT FUND                                                                              </t>
  </si>
  <si>
    <t xml:space="preserve">AABCF0154C                    </t>
  </si>
  <si>
    <t xml:space="preserve">LAVENDER INVESTMENTS LIMITED                                                                                                                          </t>
  </si>
  <si>
    <t xml:space="preserve">AACCL3098C                    </t>
  </si>
  <si>
    <t xml:space="preserve">GOVERNMENT PENSION FUND GLOBAL                                                                                                                        </t>
  </si>
  <si>
    <t xml:space="preserve">AACCN1454E                    </t>
  </si>
  <si>
    <t xml:space="preserve">RBC EMERGING MARKETS SMALL - CAP EQUITY FUND                                                                                                          </t>
  </si>
  <si>
    <t xml:space="preserve">AACTR2550C                    </t>
  </si>
  <si>
    <t xml:space="preserve">SEAFARER OVERSEAS GROWTH AND INCOME FUND                                                                                                              </t>
  </si>
  <si>
    <t xml:space="preserve">AAHAS4885K                    </t>
  </si>
  <si>
    <t xml:space="preserve">AMANSA HOLDINGS PRIVATE LIMITED                                                                                                                       </t>
  </si>
  <si>
    <t xml:space="preserve">AAKCA7237L                    </t>
  </si>
  <si>
    <t>(f)</t>
  </si>
  <si>
    <t>(g)</t>
  </si>
  <si>
    <t>Insurance Companies</t>
  </si>
  <si>
    <t>(h)</t>
  </si>
  <si>
    <t>Provident Funds/Pension Funds</t>
  </si>
  <si>
    <t>(i)</t>
  </si>
  <si>
    <t xml:space="preserve">FOREIGN COLLABORATORS                             </t>
  </si>
  <si>
    <t xml:space="preserve">TELE ATLAS DATA 'S HERTOGENBOSCH B V                                                                                                                  </t>
  </si>
  <si>
    <t xml:space="preserve">                              </t>
  </si>
  <si>
    <t xml:space="preserve">FOREIGN NATIONALS                                 </t>
  </si>
  <si>
    <t>Sub Total (B)(1)</t>
  </si>
  <si>
    <t>Central Government/State Government(s)/President of India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</si>
  <si>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</si>
  <si>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</si>
  <si>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</si>
  <si>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</si>
  <si>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</si>
  <si>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</si>
  <si>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</si>
  <si>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</si>
  <si>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</si>
  <si>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</si>
  <si>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</si>
  <si>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NON RESIDENT INDIAN NON REPATRIABLE               </t>
  </si>
  <si>
    <t xml:space="preserve">BODIES CORPORATES                                 </t>
  </si>
  <si>
    <t xml:space="preserve">ICICI PRUDENTIAL LIFE INSURANCE COMPANY LTD                                                                                                           </t>
  </si>
  <si>
    <t xml:space="preserve">AAACI7351P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</si>
  <si>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</si>
  <si>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</si>
  <si>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</si>
  <si>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</si>
  <si>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</si>
  <si>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</si>
  <si>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</si>
  <si>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</si>
  <si>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</si>
  <si>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</si>
  <si>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</si>
  <si>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</si>
  <si>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Any Others (Bodies Corporates)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</si>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</sst>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F12" sqref="F12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16" t="s">
        <v>0</v>
      </c>
      <c r="B1" s="16"/>
      <c r="C1" s="16"/>
      <c r="D1" s="16"/>
    </row>
    <row r="3" spans="1:4" x14ac:dyDescent="0.25">
      <c r="A3" s="1" t="s">
        <v>1</v>
      </c>
      <c r="B3" t="s">
        <v>2</v>
      </c>
    </row>
    <row r="4" spans="1:4" x14ac:dyDescent="0.25">
      <c r="A4" s="1" t="s">
        <v>3</v>
      </c>
      <c r="B4" t="s">
        <v>4</v>
      </c>
    </row>
    <row r="5" spans="1:4" x14ac:dyDescent="0.25">
      <c r="A5" s="1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1" t="s">
        <v>9</v>
      </c>
      <c r="B8" t="s">
        <v>10</v>
      </c>
    </row>
    <row r="9" spans="1:4" x14ac:dyDescent="0.25">
      <c r="A9" s="2"/>
      <c r="B9" s="2" t="s">
        <v>11</v>
      </c>
      <c r="C9" s="2" t="s">
        <v>12</v>
      </c>
      <c r="D9" s="2" t="s">
        <v>13</v>
      </c>
    </row>
    <row r="10" spans="1:4" x14ac:dyDescent="0.25">
      <c r="A10" s="3" t="s">
        <v>14</v>
      </c>
      <c r="B10" s="2" t="s">
        <v>15</v>
      </c>
      <c r="C10" s="2"/>
      <c r="D10" s="2" t="s">
        <v>207</v>
      </c>
    </row>
    <row r="11" spans="1:4" x14ac:dyDescent="0.25">
      <c r="A11" s="3" t="s">
        <v>16</v>
      </c>
      <c r="B11" s="2" t="s">
        <v>17</v>
      </c>
      <c r="C11" s="2"/>
      <c r="D11" s="2" t="s">
        <v>207</v>
      </c>
    </row>
    <row r="12" spans="1:4" x14ac:dyDescent="0.25">
      <c r="A12" s="3" t="s">
        <v>18</v>
      </c>
      <c r="B12" s="2" t="s">
        <v>19</v>
      </c>
      <c r="C12" s="2"/>
      <c r="D12" s="2" t="s">
        <v>207</v>
      </c>
    </row>
    <row r="13" spans="1:4" x14ac:dyDescent="0.25">
      <c r="A13" s="3" t="s">
        <v>20</v>
      </c>
      <c r="B13" s="2" t="s">
        <v>21</v>
      </c>
      <c r="C13" s="2"/>
      <c r="D13" s="2" t="s">
        <v>207</v>
      </c>
    </row>
    <row r="14" spans="1:4" x14ac:dyDescent="0.25">
      <c r="A14" s="3" t="s">
        <v>22</v>
      </c>
      <c r="B14" s="2" t="s">
        <v>23</v>
      </c>
      <c r="C14" s="2"/>
      <c r="D14" s="2" t="s">
        <v>207</v>
      </c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1" t="s">
        <v>29</v>
      </c>
      <c r="B24" t="s">
        <v>30</v>
      </c>
    </row>
    <row r="25" spans="1:2" s="4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sqref="A1:D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17"/>
      <c r="B1" s="17"/>
      <c r="C1" s="17"/>
      <c r="D1" s="17"/>
    </row>
    <row r="2" spans="1:19" s="5" customFormat="1" ht="15.75" x14ac:dyDescent="0.25">
      <c r="A2" s="5" t="s">
        <v>32</v>
      </c>
    </row>
    <row r="4" spans="1:19" s="4" customFormat="1" ht="75" customHeight="1" x14ac:dyDescent="0.25">
      <c r="A4" s="6" t="s">
        <v>31</v>
      </c>
      <c r="B4" s="7" t="s">
        <v>33</v>
      </c>
      <c r="C4" s="6" t="s">
        <v>34</v>
      </c>
      <c r="D4" s="6" t="s">
        <v>35</v>
      </c>
      <c r="E4" s="6" t="s">
        <v>36</v>
      </c>
      <c r="F4" s="6" t="s">
        <v>37</v>
      </c>
      <c r="G4" s="6" t="s">
        <v>38</v>
      </c>
      <c r="H4" s="6" t="s">
        <v>39</v>
      </c>
      <c r="I4" s="18" t="s">
        <v>40</v>
      </c>
      <c r="J4" s="18"/>
      <c r="K4" s="18"/>
      <c r="L4" s="18"/>
      <c r="M4" s="6" t="s">
        <v>41</v>
      </c>
      <c r="N4" s="6" t="s">
        <v>42</v>
      </c>
      <c r="O4" s="18" t="s">
        <v>43</v>
      </c>
      <c r="P4" s="18"/>
      <c r="Q4" s="18" t="s">
        <v>44</v>
      </c>
      <c r="R4" s="18"/>
      <c r="S4" s="6" t="s">
        <v>45</v>
      </c>
    </row>
    <row r="5" spans="1:19" s="4" customFormat="1" ht="30" customHeight="1" x14ac:dyDescent="0.25">
      <c r="A5" s="8"/>
      <c r="B5" s="8"/>
      <c r="C5" s="8"/>
      <c r="D5" s="8"/>
      <c r="E5" s="8"/>
      <c r="F5" s="8"/>
      <c r="G5" s="8"/>
      <c r="H5" s="8"/>
      <c r="I5" s="19" t="s">
        <v>46</v>
      </c>
      <c r="J5" s="19"/>
      <c r="K5" s="19"/>
      <c r="L5" s="6" t="s">
        <v>47</v>
      </c>
      <c r="M5" s="8"/>
      <c r="N5" s="8"/>
      <c r="O5" s="6" t="s">
        <v>48</v>
      </c>
      <c r="P5" s="6" t="s">
        <v>49</v>
      </c>
      <c r="Q5" s="6" t="s">
        <v>48</v>
      </c>
      <c r="R5" s="6" t="s">
        <v>49</v>
      </c>
      <c r="S5" s="8"/>
    </row>
    <row r="6" spans="1:19" s="4" customFormat="1" x14ac:dyDescent="0.25">
      <c r="A6" s="8"/>
      <c r="B6" s="8"/>
      <c r="C6" s="8"/>
      <c r="D6" s="8"/>
      <c r="E6" s="8"/>
      <c r="F6" s="8"/>
      <c r="G6" s="8"/>
      <c r="H6" s="8"/>
      <c r="I6" s="6" t="s">
        <v>50</v>
      </c>
      <c r="J6" s="6" t="s">
        <v>51</v>
      </c>
      <c r="K6" s="6" t="s">
        <v>52</v>
      </c>
      <c r="L6" s="8"/>
      <c r="M6" s="8"/>
      <c r="N6" s="8"/>
      <c r="O6" s="8"/>
      <c r="P6" s="8"/>
      <c r="Q6" s="8"/>
      <c r="R6" s="8"/>
      <c r="S6" s="8"/>
    </row>
    <row r="7" spans="1:19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20" t="s">
        <v>61</v>
      </c>
      <c r="J7" s="20"/>
      <c r="K7" s="20"/>
      <c r="L7" s="20"/>
      <c r="M7" s="9" t="s">
        <v>62</v>
      </c>
      <c r="N7" s="9" t="s">
        <v>63</v>
      </c>
      <c r="O7" s="20" t="s">
        <v>64</v>
      </c>
      <c r="P7" s="20"/>
      <c r="Q7" s="20" t="s">
        <v>65</v>
      </c>
      <c r="R7" s="20"/>
      <c r="S7" s="9" t="s">
        <v>66</v>
      </c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 t="s">
        <v>67</v>
      </c>
      <c r="B9" s="2" t="s">
        <v>68</v>
      </c>
      <c r="C9" s="2">
        <v>11</v>
      </c>
      <c r="D9" s="2">
        <v>24969948</v>
      </c>
      <c r="E9" s="2">
        <v>0</v>
      </c>
      <c r="F9" s="2">
        <v>0</v>
      </c>
      <c r="G9" s="2">
        <v>24969948</v>
      </c>
      <c r="H9" s="10">
        <f>SUM(G9/112574340*100)</f>
        <v>22.180852226182271</v>
      </c>
      <c r="I9" s="2">
        <v>24969948</v>
      </c>
      <c r="J9" s="2">
        <v>0</v>
      </c>
      <c r="K9" s="2">
        <v>24969948</v>
      </c>
      <c r="L9" s="10">
        <f>SUM(K9/112574340*100)</f>
        <v>22.180852226182271</v>
      </c>
      <c r="M9" s="2">
        <v>0</v>
      </c>
      <c r="N9" s="10">
        <f>SUM((G9+M9)/112574340*100)</f>
        <v>22.180852226182271</v>
      </c>
      <c r="O9" s="2">
        <v>0</v>
      </c>
      <c r="P9" s="10">
        <f>SUM(O9/24969948*100)</f>
        <v>0</v>
      </c>
      <c r="Q9" s="2">
        <v>0</v>
      </c>
      <c r="R9" s="10">
        <f>SUM(Q9/24969948*100)</f>
        <v>0</v>
      </c>
      <c r="S9" s="2">
        <v>24969948</v>
      </c>
    </row>
    <row r="10" spans="1:19" x14ac:dyDescent="0.25">
      <c r="A10" s="2" t="s">
        <v>69</v>
      </c>
      <c r="B10" s="2" t="s">
        <v>70</v>
      </c>
      <c r="C10" s="2">
        <v>21172</v>
      </c>
      <c r="D10" s="2">
        <v>87604392</v>
      </c>
      <c r="E10" s="2">
        <v>0</v>
      </c>
      <c r="F10" s="2">
        <v>0</v>
      </c>
      <c r="G10" s="2">
        <v>87604392</v>
      </c>
      <c r="H10" s="10">
        <f>SUM(G10/112574340*100)</f>
        <v>77.819147773817733</v>
      </c>
      <c r="I10" s="2">
        <v>87604392</v>
      </c>
      <c r="J10" s="2">
        <v>0</v>
      </c>
      <c r="K10" s="2">
        <v>87604392</v>
      </c>
      <c r="L10" s="10">
        <f>SUM(K10/112574340*100)</f>
        <v>77.819147773817733</v>
      </c>
      <c r="M10" s="2">
        <v>0</v>
      </c>
      <c r="N10" s="10">
        <f>SUM((G10+M10)/112574340*100)</f>
        <v>77.819147773817733</v>
      </c>
      <c r="O10" s="2">
        <v>0</v>
      </c>
      <c r="P10" s="10">
        <f>SUM(O10/87604392*100)</f>
        <v>0</v>
      </c>
      <c r="Q10" s="2" t="s">
        <v>71</v>
      </c>
      <c r="R10" s="2" t="s">
        <v>71</v>
      </c>
      <c r="S10" s="2">
        <v>86666946</v>
      </c>
    </row>
    <row r="11" spans="1:19" x14ac:dyDescent="0.25">
      <c r="A11" s="2" t="s">
        <v>72</v>
      </c>
      <c r="B11" s="2" t="s">
        <v>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 t="s">
        <v>74</v>
      </c>
      <c r="B12" s="2" t="s">
        <v>75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 t="s">
        <v>71</v>
      </c>
      <c r="I12" s="2">
        <v>0</v>
      </c>
      <c r="J12" s="2">
        <v>0</v>
      </c>
      <c r="K12" s="2">
        <v>0</v>
      </c>
      <c r="L12" s="10">
        <f>SUM(K12/112574340*100)</f>
        <v>0</v>
      </c>
      <c r="M12" s="2">
        <v>0</v>
      </c>
      <c r="N12" s="2" t="s">
        <v>71</v>
      </c>
      <c r="O12" s="2">
        <v>0</v>
      </c>
      <c r="P12" s="10">
        <v>0</v>
      </c>
      <c r="Q12" s="2" t="s">
        <v>71</v>
      </c>
      <c r="R12" s="2" t="s">
        <v>71</v>
      </c>
      <c r="S12" s="2">
        <v>0</v>
      </c>
    </row>
    <row r="13" spans="1:19" x14ac:dyDescent="0.25">
      <c r="A13" s="2" t="s">
        <v>76</v>
      </c>
      <c r="B13" s="2" t="s">
        <v>77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0">
        <f>SUM(G13/112574340*100)</f>
        <v>0</v>
      </c>
      <c r="I13" s="2">
        <v>0</v>
      </c>
      <c r="J13" s="2">
        <v>0</v>
      </c>
      <c r="K13" s="2">
        <v>0</v>
      </c>
      <c r="L13" s="10">
        <f>SUM(K13/112574340*100)</f>
        <v>0</v>
      </c>
      <c r="M13" s="2">
        <v>0</v>
      </c>
      <c r="N13" s="10">
        <f>SUM((G13+M13)/112574340*100)</f>
        <v>0</v>
      </c>
      <c r="O13" s="2">
        <v>0</v>
      </c>
      <c r="P13" s="10">
        <v>0</v>
      </c>
      <c r="Q13" s="2" t="s">
        <v>71</v>
      </c>
      <c r="R13" s="2" t="s">
        <v>71</v>
      </c>
      <c r="S13" s="2">
        <v>0</v>
      </c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4" customFormat="1" x14ac:dyDescent="0.25">
      <c r="A15" s="8"/>
      <c r="B15" s="8" t="s">
        <v>78</v>
      </c>
      <c r="C15" s="8">
        <f t="shared" ref="C15:O15" si="0">SUM(C9:C13)</f>
        <v>21183</v>
      </c>
      <c r="D15" s="8">
        <f t="shared" si="0"/>
        <v>112574340</v>
      </c>
      <c r="E15" s="8">
        <f t="shared" si="0"/>
        <v>0</v>
      </c>
      <c r="F15" s="8">
        <f t="shared" si="0"/>
        <v>0</v>
      </c>
      <c r="G15" s="8">
        <f t="shared" si="0"/>
        <v>112574340</v>
      </c>
      <c r="H15" s="11">
        <f t="shared" si="0"/>
        <v>100</v>
      </c>
      <c r="I15" s="8">
        <f t="shared" si="0"/>
        <v>112574340</v>
      </c>
      <c r="J15" s="8">
        <f t="shared" si="0"/>
        <v>0</v>
      </c>
      <c r="K15" s="8">
        <f t="shared" si="0"/>
        <v>112574340</v>
      </c>
      <c r="L15" s="11">
        <f t="shared" si="0"/>
        <v>100</v>
      </c>
      <c r="M15" s="8">
        <f t="shared" si="0"/>
        <v>0</v>
      </c>
      <c r="N15" s="11">
        <f t="shared" si="0"/>
        <v>100</v>
      </c>
      <c r="O15" s="8">
        <f t="shared" si="0"/>
        <v>0</v>
      </c>
      <c r="P15" s="11">
        <f>SUM(O15/G15*100)</f>
        <v>0</v>
      </c>
      <c r="Q15" s="8">
        <f>SUM(Q9:Q13)</f>
        <v>0</v>
      </c>
      <c r="R15" s="11">
        <f>SUM(R9:R13)</f>
        <v>0</v>
      </c>
      <c r="S15" s="8">
        <f>SUM(S9:S13)</f>
        <v>111636894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K59" workbookViewId="0">
      <selection activeCell="W73" sqref="W73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79</v>
      </c>
    </row>
    <row r="3" spans="1:20" s="4" customFormat="1" ht="135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83</v>
      </c>
      <c r="J3" s="18" t="s">
        <v>40</v>
      </c>
      <c r="K3" s="18"/>
      <c r="L3" s="18"/>
      <c r="M3" s="18"/>
      <c r="N3" s="6" t="s">
        <v>41</v>
      </c>
      <c r="O3" s="6" t="s">
        <v>84</v>
      </c>
      <c r="P3" s="18" t="s">
        <v>43</v>
      </c>
      <c r="Q3" s="18"/>
      <c r="R3" s="18" t="s">
        <v>44</v>
      </c>
      <c r="S3" s="18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19" t="s">
        <v>46</v>
      </c>
      <c r="K4" s="19"/>
      <c r="L4" s="19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1" t="s">
        <v>61</v>
      </c>
      <c r="K6" s="21"/>
      <c r="L6" s="21"/>
      <c r="M6" s="21"/>
      <c r="N6" s="13" t="s">
        <v>62</v>
      </c>
      <c r="O6" s="13" t="s">
        <v>63</v>
      </c>
      <c r="P6" s="21" t="s">
        <v>64</v>
      </c>
      <c r="Q6" s="21"/>
      <c r="R6" s="21" t="s">
        <v>65</v>
      </c>
      <c r="S6" s="21"/>
      <c r="T6" s="13" t="s">
        <v>66</v>
      </c>
    </row>
    <row r="7" spans="1:20" x14ac:dyDescent="0.25">
      <c r="A7" s="3" t="s">
        <v>85</v>
      </c>
      <c r="B7" s="2" t="s">
        <v>86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88</v>
      </c>
      <c r="C8" s="2"/>
      <c r="D8" s="2">
        <v>9</v>
      </c>
      <c r="E8" s="2">
        <v>8084997</v>
      </c>
      <c r="F8" s="2">
        <v>0</v>
      </c>
      <c r="G8" s="2">
        <v>0</v>
      </c>
      <c r="H8" s="2">
        <v>8084997</v>
      </c>
      <c r="I8" s="10">
        <f t="shared" ref="I8:I22" si="0">SUM(H8/112574340*100)</f>
        <v>7.1819181884610641</v>
      </c>
      <c r="J8" s="2">
        <v>8084997</v>
      </c>
      <c r="K8" s="2">
        <v>0</v>
      </c>
      <c r="L8" s="2">
        <f t="shared" ref="L8:L22" si="1">+J8+K8</f>
        <v>8084997</v>
      </c>
      <c r="M8" s="10">
        <f t="shared" ref="M8:M22" si="2">SUM(L8/112574340*100)</f>
        <v>7.1819181884610641</v>
      </c>
      <c r="N8" s="2">
        <v>0</v>
      </c>
      <c r="O8" s="10">
        <f t="shared" ref="O8:O22" si="3">SUM((H8+N8)/112574340*100)</f>
        <v>7.1819181884610641</v>
      </c>
      <c r="P8" s="2">
        <v>0</v>
      </c>
      <c r="Q8" s="10">
        <v>0</v>
      </c>
      <c r="R8" s="2">
        <v>0</v>
      </c>
      <c r="S8" s="10">
        <v>0</v>
      </c>
      <c r="T8" s="2">
        <v>8084997</v>
      </c>
    </row>
    <row r="9" spans="1:20" x14ac:dyDescent="0.25">
      <c r="A9" s="2"/>
      <c r="B9" s="2" t="s">
        <v>93</v>
      </c>
      <c r="C9" s="2" t="s">
        <v>94</v>
      </c>
      <c r="D9" s="2">
        <v>1</v>
      </c>
      <c r="E9" s="2">
        <v>300</v>
      </c>
      <c r="F9" s="2">
        <v>0</v>
      </c>
      <c r="G9" s="2">
        <v>0</v>
      </c>
      <c r="H9" s="2">
        <v>300</v>
      </c>
      <c r="I9" s="10">
        <f t="shared" si="0"/>
        <v>2.6649056969821008E-4</v>
      </c>
      <c r="J9" s="2">
        <v>300</v>
      </c>
      <c r="K9" s="2">
        <v>0</v>
      </c>
      <c r="L9" s="2">
        <f t="shared" si="1"/>
        <v>300</v>
      </c>
      <c r="M9" s="10">
        <f t="shared" si="2"/>
        <v>2.6649056969821008E-4</v>
      </c>
      <c r="N9" s="2">
        <v>0</v>
      </c>
      <c r="O9" s="10">
        <f t="shared" si="3"/>
        <v>2.6649056969821008E-4</v>
      </c>
      <c r="P9" s="2">
        <v>0</v>
      </c>
      <c r="Q9" s="10">
        <f t="shared" ref="Q9:Q17" si="4">SUM(P9/H9*100)</f>
        <v>0</v>
      </c>
      <c r="R9" s="2">
        <v>0</v>
      </c>
      <c r="S9" s="10">
        <f t="shared" ref="S9:S17" si="5">SUM(R9/H9*100)</f>
        <v>0</v>
      </c>
      <c r="T9" s="2">
        <v>300</v>
      </c>
    </row>
    <row r="10" spans="1:20" x14ac:dyDescent="0.25">
      <c r="A10" s="2"/>
      <c r="B10" s="2" t="s">
        <v>95</v>
      </c>
      <c r="C10" s="2" t="s">
        <v>96</v>
      </c>
      <c r="D10" s="2">
        <v>1</v>
      </c>
      <c r="E10" s="2">
        <v>115200</v>
      </c>
      <c r="F10" s="2">
        <v>0</v>
      </c>
      <c r="G10" s="2">
        <v>0</v>
      </c>
      <c r="H10" s="2">
        <v>115200</v>
      </c>
      <c r="I10" s="10">
        <f t="shared" si="0"/>
        <v>0.10233237876411268</v>
      </c>
      <c r="J10" s="2">
        <v>115200</v>
      </c>
      <c r="K10" s="2">
        <v>0</v>
      </c>
      <c r="L10" s="2">
        <f t="shared" si="1"/>
        <v>115200</v>
      </c>
      <c r="M10" s="10">
        <f t="shared" si="2"/>
        <v>0.10233237876411268</v>
      </c>
      <c r="N10" s="2">
        <v>0</v>
      </c>
      <c r="O10" s="10">
        <f t="shared" si="3"/>
        <v>0.10233237876411268</v>
      </c>
      <c r="P10" s="2">
        <v>0</v>
      </c>
      <c r="Q10" s="10">
        <f t="shared" si="4"/>
        <v>0</v>
      </c>
      <c r="R10" s="2">
        <v>0</v>
      </c>
      <c r="S10" s="10">
        <f t="shared" si="5"/>
        <v>0</v>
      </c>
      <c r="T10" s="2">
        <v>115200</v>
      </c>
    </row>
    <row r="11" spans="1:20" x14ac:dyDescent="0.25">
      <c r="A11" s="2"/>
      <c r="B11" s="2" t="s">
        <v>97</v>
      </c>
      <c r="C11" s="2" t="s">
        <v>98</v>
      </c>
      <c r="D11" s="2">
        <v>1</v>
      </c>
      <c r="E11" s="2">
        <v>3358254</v>
      </c>
      <c r="F11" s="2">
        <v>0</v>
      </c>
      <c r="G11" s="2">
        <v>0</v>
      </c>
      <c r="H11" s="2">
        <v>3358254</v>
      </c>
      <c r="I11" s="10">
        <f t="shared" si="0"/>
        <v>2.9831434055043093</v>
      </c>
      <c r="J11" s="2">
        <v>3358254</v>
      </c>
      <c r="K11" s="2">
        <v>0</v>
      </c>
      <c r="L11" s="2">
        <f t="shared" si="1"/>
        <v>3358254</v>
      </c>
      <c r="M11" s="10">
        <f t="shared" si="2"/>
        <v>2.9831434055043093</v>
      </c>
      <c r="N11" s="2">
        <v>0</v>
      </c>
      <c r="O11" s="10">
        <f t="shared" si="3"/>
        <v>2.9831434055043093</v>
      </c>
      <c r="P11" s="2">
        <v>0</v>
      </c>
      <c r="Q11" s="10">
        <f t="shared" si="4"/>
        <v>0</v>
      </c>
      <c r="R11" s="2">
        <v>0</v>
      </c>
      <c r="S11" s="10">
        <f t="shared" si="5"/>
        <v>0</v>
      </c>
      <c r="T11" s="2">
        <v>3358254</v>
      </c>
    </row>
    <row r="12" spans="1:20" x14ac:dyDescent="0.25">
      <c r="A12" s="2"/>
      <c r="B12" s="2" t="s">
        <v>99</v>
      </c>
      <c r="C12" s="2" t="s">
        <v>100</v>
      </c>
      <c r="D12" s="2">
        <v>1</v>
      </c>
      <c r="E12" s="2">
        <v>38400</v>
      </c>
      <c r="F12" s="2">
        <v>0</v>
      </c>
      <c r="G12" s="2">
        <v>0</v>
      </c>
      <c r="H12" s="2">
        <v>38400</v>
      </c>
      <c r="I12" s="10">
        <f t="shared" si="0"/>
        <v>3.411079292137089E-2</v>
      </c>
      <c r="J12" s="2">
        <v>38400</v>
      </c>
      <c r="K12" s="2">
        <v>0</v>
      </c>
      <c r="L12" s="2">
        <f t="shared" si="1"/>
        <v>38400</v>
      </c>
      <c r="M12" s="10">
        <f t="shared" si="2"/>
        <v>3.411079292137089E-2</v>
      </c>
      <c r="N12" s="2">
        <v>0</v>
      </c>
      <c r="O12" s="10">
        <f t="shared" si="3"/>
        <v>3.411079292137089E-2</v>
      </c>
      <c r="P12" s="2">
        <v>0</v>
      </c>
      <c r="Q12" s="10">
        <f t="shared" si="4"/>
        <v>0</v>
      </c>
      <c r="R12" s="2">
        <v>0</v>
      </c>
      <c r="S12" s="10">
        <f t="shared" si="5"/>
        <v>0</v>
      </c>
      <c r="T12" s="2">
        <v>38400</v>
      </c>
    </row>
    <row r="13" spans="1:20" x14ac:dyDescent="0.25">
      <c r="A13" s="2"/>
      <c r="B13" s="2" t="s">
        <v>101</v>
      </c>
      <c r="C13" s="2" t="s">
        <v>102</v>
      </c>
      <c r="D13" s="2">
        <v>1</v>
      </c>
      <c r="E13" s="2">
        <v>1850760</v>
      </c>
      <c r="F13" s="2">
        <v>0</v>
      </c>
      <c r="G13" s="2">
        <v>0</v>
      </c>
      <c r="H13" s="2">
        <v>1850760</v>
      </c>
      <c r="I13" s="10">
        <f t="shared" si="0"/>
        <v>1.6440336225821977</v>
      </c>
      <c r="J13" s="2">
        <v>1850760</v>
      </c>
      <c r="K13" s="2">
        <v>0</v>
      </c>
      <c r="L13" s="2">
        <f t="shared" si="1"/>
        <v>1850760</v>
      </c>
      <c r="M13" s="10">
        <f t="shared" si="2"/>
        <v>1.6440336225821977</v>
      </c>
      <c r="N13" s="2">
        <v>0</v>
      </c>
      <c r="O13" s="10">
        <f t="shared" si="3"/>
        <v>1.6440336225821977</v>
      </c>
      <c r="P13" s="2">
        <v>0</v>
      </c>
      <c r="Q13" s="10">
        <f t="shared" si="4"/>
        <v>0</v>
      </c>
      <c r="R13" s="2">
        <v>0</v>
      </c>
      <c r="S13" s="10">
        <f t="shared" si="5"/>
        <v>0</v>
      </c>
      <c r="T13" s="2">
        <v>1850760</v>
      </c>
    </row>
    <row r="14" spans="1:20" x14ac:dyDescent="0.25">
      <c r="A14" s="2"/>
      <c r="B14" s="2" t="s">
        <v>103</v>
      </c>
      <c r="C14" s="2" t="s">
        <v>104</v>
      </c>
      <c r="D14" s="2">
        <v>1</v>
      </c>
      <c r="E14" s="2">
        <v>1790400</v>
      </c>
      <c r="F14" s="2">
        <v>0</v>
      </c>
      <c r="G14" s="2">
        <v>0</v>
      </c>
      <c r="H14" s="2">
        <v>1790400</v>
      </c>
      <c r="I14" s="10">
        <f t="shared" si="0"/>
        <v>1.5904157199589177</v>
      </c>
      <c r="J14" s="2">
        <v>1790400</v>
      </c>
      <c r="K14" s="2">
        <v>0</v>
      </c>
      <c r="L14" s="2">
        <f t="shared" si="1"/>
        <v>1790400</v>
      </c>
      <c r="M14" s="10">
        <f t="shared" si="2"/>
        <v>1.5904157199589177</v>
      </c>
      <c r="N14" s="2">
        <v>0</v>
      </c>
      <c r="O14" s="10">
        <f t="shared" si="3"/>
        <v>1.5904157199589177</v>
      </c>
      <c r="P14" s="2">
        <v>0</v>
      </c>
      <c r="Q14" s="10">
        <f t="shared" si="4"/>
        <v>0</v>
      </c>
      <c r="R14" s="2">
        <v>0</v>
      </c>
      <c r="S14" s="10">
        <f t="shared" si="5"/>
        <v>0</v>
      </c>
      <c r="T14" s="2">
        <v>1790400</v>
      </c>
    </row>
    <row r="15" spans="1:20" x14ac:dyDescent="0.25">
      <c r="A15" s="2"/>
      <c r="B15" s="2" t="s">
        <v>105</v>
      </c>
      <c r="C15" s="2" t="s">
        <v>106</v>
      </c>
      <c r="D15" s="2">
        <v>1</v>
      </c>
      <c r="E15" s="2">
        <v>912883</v>
      </c>
      <c r="F15" s="2">
        <v>0</v>
      </c>
      <c r="G15" s="2">
        <v>0</v>
      </c>
      <c r="H15" s="2">
        <v>912883</v>
      </c>
      <c r="I15" s="10">
        <f t="shared" si="0"/>
        <v>0.81091570245937039</v>
      </c>
      <c r="J15" s="2">
        <v>912883</v>
      </c>
      <c r="K15" s="2">
        <v>0</v>
      </c>
      <c r="L15" s="2">
        <f t="shared" si="1"/>
        <v>912883</v>
      </c>
      <c r="M15" s="10">
        <f t="shared" si="2"/>
        <v>0.81091570245937039</v>
      </c>
      <c r="N15" s="2">
        <v>0</v>
      </c>
      <c r="O15" s="10">
        <f t="shared" si="3"/>
        <v>0.81091570245937039</v>
      </c>
      <c r="P15" s="2">
        <v>0</v>
      </c>
      <c r="Q15" s="10">
        <f t="shared" si="4"/>
        <v>0</v>
      </c>
      <c r="R15" s="2">
        <v>0</v>
      </c>
      <c r="S15" s="10">
        <f t="shared" si="5"/>
        <v>0</v>
      </c>
      <c r="T15" s="2">
        <v>912883</v>
      </c>
    </row>
    <row r="16" spans="1:20" x14ac:dyDescent="0.25">
      <c r="A16" s="2"/>
      <c r="B16" s="2" t="s">
        <v>107</v>
      </c>
      <c r="C16" s="2" t="s">
        <v>108</v>
      </c>
      <c r="D16" s="2">
        <v>1</v>
      </c>
      <c r="E16" s="2">
        <v>3200</v>
      </c>
      <c r="F16" s="2">
        <v>0</v>
      </c>
      <c r="G16" s="2">
        <v>0</v>
      </c>
      <c r="H16" s="2">
        <v>3200</v>
      </c>
      <c r="I16" s="10">
        <f t="shared" si="0"/>
        <v>2.8425660767809075E-3</v>
      </c>
      <c r="J16" s="2">
        <v>3200</v>
      </c>
      <c r="K16" s="2">
        <v>0</v>
      </c>
      <c r="L16" s="2">
        <f t="shared" si="1"/>
        <v>3200</v>
      </c>
      <c r="M16" s="10">
        <f t="shared" si="2"/>
        <v>2.8425660767809075E-3</v>
      </c>
      <c r="N16" s="2">
        <v>0</v>
      </c>
      <c r="O16" s="10">
        <f t="shared" si="3"/>
        <v>2.8425660767809075E-3</v>
      </c>
      <c r="P16" s="2">
        <v>0</v>
      </c>
      <c r="Q16" s="10">
        <f t="shared" si="4"/>
        <v>0</v>
      </c>
      <c r="R16" s="2">
        <v>0</v>
      </c>
      <c r="S16" s="10">
        <f t="shared" si="5"/>
        <v>0</v>
      </c>
      <c r="T16" s="2">
        <v>3200</v>
      </c>
    </row>
    <row r="17" spans="1:20" x14ac:dyDescent="0.25">
      <c r="A17" s="2"/>
      <c r="B17" s="2" t="s">
        <v>109</v>
      </c>
      <c r="C17" s="2" t="s">
        <v>110</v>
      </c>
      <c r="D17" s="2">
        <v>1</v>
      </c>
      <c r="E17" s="2">
        <v>15600</v>
      </c>
      <c r="F17" s="2">
        <v>0</v>
      </c>
      <c r="G17" s="2">
        <v>0</v>
      </c>
      <c r="H17" s="2">
        <v>15600</v>
      </c>
      <c r="I17" s="10">
        <f t="shared" si="0"/>
        <v>1.3857509624306926E-2</v>
      </c>
      <c r="J17" s="2">
        <v>15600</v>
      </c>
      <c r="K17" s="2">
        <v>0</v>
      </c>
      <c r="L17" s="2">
        <f t="shared" si="1"/>
        <v>15600</v>
      </c>
      <c r="M17" s="10">
        <f t="shared" si="2"/>
        <v>1.3857509624306926E-2</v>
      </c>
      <c r="N17" s="2">
        <v>0</v>
      </c>
      <c r="O17" s="10">
        <f t="shared" si="3"/>
        <v>1.3857509624306926E-2</v>
      </c>
      <c r="P17" s="2">
        <v>0</v>
      </c>
      <c r="Q17" s="10">
        <f t="shared" si="4"/>
        <v>0</v>
      </c>
      <c r="R17" s="2">
        <v>0</v>
      </c>
      <c r="S17" s="10">
        <f t="shared" si="5"/>
        <v>0</v>
      </c>
      <c r="T17" s="2">
        <v>15600</v>
      </c>
    </row>
    <row r="18" spans="1:20" x14ac:dyDescent="0.25">
      <c r="A18" s="2" t="s">
        <v>111</v>
      </c>
      <c r="B18" s="2" t="s">
        <v>112</v>
      </c>
      <c r="C18" s="2"/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10">
        <f t="shared" si="0"/>
        <v>0</v>
      </c>
      <c r="J18" s="2">
        <v>0</v>
      </c>
      <c r="K18" s="2">
        <v>0</v>
      </c>
      <c r="L18" s="2">
        <f t="shared" si="1"/>
        <v>0</v>
      </c>
      <c r="M18" s="10">
        <f t="shared" si="2"/>
        <v>0</v>
      </c>
      <c r="N18" s="2">
        <v>0</v>
      </c>
      <c r="O18" s="10">
        <f t="shared" si="3"/>
        <v>0</v>
      </c>
      <c r="P18" s="2">
        <v>0</v>
      </c>
      <c r="Q18" s="10">
        <v>0</v>
      </c>
      <c r="R18" s="2">
        <v>0</v>
      </c>
      <c r="S18" s="10">
        <v>0</v>
      </c>
      <c r="T18" s="2">
        <v>0</v>
      </c>
    </row>
    <row r="19" spans="1:20" x14ac:dyDescent="0.25">
      <c r="A19" s="2" t="s">
        <v>113</v>
      </c>
      <c r="B19" s="2" t="s">
        <v>114</v>
      </c>
      <c r="C19" s="2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0">
        <f t="shared" si="0"/>
        <v>0</v>
      </c>
      <c r="J19" s="2">
        <v>0</v>
      </c>
      <c r="K19" s="2">
        <v>0</v>
      </c>
      <c r="L19" s="2">
        <f t="shared" si="1"/>
        <v>0</v>
      </c>
      <c r="M19" s="10">
        <f t="shared" si="2"/>
        <v>0</v>
      </c>
      <c r="N19" s="2">
        <v>0</v>
      </c>
      <c r="O19" s="10">
        <f t="shared" si="3"/>
        <v>0</v>
      </c>
      <c r="P19" s="2">
        <v>0</v>
      </c>
      <c r="Q19" s="10">
        <v>0</v>
      </c>
      <c r="R19" s="2">
        <v>0</v>
      </c>
      <c r="S19" s="10">
        <v>0</v>
      </c>
      <c r="T19" s="2">
        <v>0</v>
      </c>
    </row>
    <row r="20" spans="1:20" x14ac:dyDescent="0.25">
      <c r="A20" s="2" t="s">
        <v>115</v>
      </c>
      <c r="B20" s="2" t="s">
        <v>206</v>
      </c>
      <c r="C20" s="2"/>
      <c r="D20" s="2">
        <v>2</v>
      </c>
      <c r="E20" s="2">
        <v>16884951</v>
      </c>
      <c r="F20" s="2">
        <v>0</v>
      </c>
      <c r="G20" s="2">
        <v>0</v>
      </c>
      <c r="H20" s="2">
        <v>16884951</v>
      </c>
      <c r="I20" s="10">
        <f t="shared" si="0"/>
        <v>14.998934037721206</v>
      </c>
      <c r="J20" s="2">
        <v>16884951</v>
      </c>
      <c r="K20" s="2">
        <v>0</v>
      </c>
      <c r="L20" s="2">
        <f t="shared" si="1"/>
        <v>16884951</v>
      </c>
      <c r="M20" s="10">
        <f t="shared" si="2"/>
        <v>14.998934037721206</v>
      </c>
      <c r="N20" s="2">
        <v>0</v>
      </c>
      <c r="O20" s="10">
        <f t="shared" si="3"/>
        <v>14.998934037721206</v>
      </c>
      <c r="P20" s="2">
        <v>0</v>
      </c>
      <c r="Q20" s="10">
        <v>0</v>
      </c>
      <c r="R20" s="2">
        <v>0</v>
      </c>
      <c r="S20" s="10">
        <v>0</v>
      </c>
      <c r="T20" s="2">
        <v>16884951</v>
      </c>
    </row>
    <row r="21" spans="1:20" x14ac:dyDescent="0.25">
      <c r="A21" s="2"/>
      <c r="B21" s="2" t="s">
        <v>89</v>
      </c>
      <c r="C21" s="2" t="s">
        <v>90</v>
      </c>
      <c r="D21" s="2">
        <v>1</v>
      </c>
      <c r="E21" s="2">
        <v>11256634</v>
      </c>
      <c r="F21" s="2">
        <v>0</v>
      </c>
      <c r="G21" s="2">
        <v>0</v>
      </c>
      <c r="H21" s="2">
        <v>11256634</v>
      </c>
      <c r="I21" s="10">
        <f t="shared" si="0"/>
        <v>9.9992893584808051</v>
      </c>
      <c r="J21" s="2">
        <v>11256634</v>
      </c>
      <c r="K21" s="2">
        <v>0</v>
      </c>
      <c r="L21" s="2">
        <f t="shared" si="1"/>
        <v>11256634</v>
      </c>
      <c r="M21" s="10">
        <f t="shared" si="2"/>
        <v>9.9992893584808051</v>
      </c>
      <c r="N21" s="2">
        <v>0</v>
      </c>
      <c r="O21" s="10">
        <f t="shared" si="3"/>
        <v>9.9992893584808051</v>
      </c>
      <c r="P21" s="2">
        <v>0</v>
      </c>
      <c r="Q21" s="10">
        <f>SUM(P21/H21*100)</f>
        <v>0</v>
      </c>
      <c r="R21" s="2">
        <v>0</v>
      </c>
      <c r="S21" s="10">
        <f>SUM(R21/H21*100)</f>
        <v>0</v>
      </c>
      <c r="T21" s="2">
        <v>11256634</v>
      </c>
    </row>
    <row r="22" spans="1:20" x14ac:dyDescent="0.25">
      <c r="A22" s="2"/>
      <c r="B22" s="2" t="s">
        <v>91</v>
      </c>
      <c r="C22" s="2" t="s">
        <v>92</v>
      </c>
      <c r="D22" s="2">
        <v>1</v>
      </c>
      <c r="E22" s="2">
        <v>5628317</v>
      </c>
      <c r="F22" s="2">
        <v>0</v>
      </c>
      <c r="G22" s="2">
        <v>0</v>
      </c>
      <c r="H22" s="2">
        <v>5628317</v>
      </c>
      <c r="I22" s="10">
        <f t="shared" si="0"/>
        <v>4.9996446792404026</v>
      </c>
      <c r="J22" s="2">
        <v>5628317</v>
      </c>
      <c r="K22" s="2">
        <v>0</v>
      </c>
      <c r="L22" s="2">
        <f t="shared" si="1"/>
        <v>5628317</v>
      </c>
      <c r="M22" s="10">
        <f t="shared" si="2"/>
        <v>4.9996446792404026</v>
      </c>
      <c r="N22" s="2">
        <v>0</v>
      </c>
      <c r="O22" s="10">
        <f t="shared" si="3"/>
        <v>4.9996446792404026</v>
      </c>
      <c r="P22" s="2">
        <v>0</v>
      </c>
      <c r="Q22" s="10">
        <f>SUM(P22/H22*100)</f>
        <v>0</v>
      </c>
      <c r="R22" s="2">
        <v>0</v>
      </c>
      <c r="S22" s="10">
        <f>SUM(R22/H22*100)</f>
        <v>0</v>
      </c>
      <c r="T22" s="2">
        <v>5628317</v>
      </c>
    </row>
    <row r="23" spans="1:20" s="4" customFormat="1" x14ac:dyDescent="0.25">
      <c r="A23" s="8"/>
      <c r="B23" s="8" t="s">
        <v>117</v>
      </c>
      <c r="C23" s="8"/>
      <c r="D23" s="8">
        <f t="shared" ref="D23:P23" si="6">+D8+D18+D19+D20</f>
        <v>11</v>
      </c>
      <c r="E23" s="8">
        <f t="shared" si="6"/>
        <v>24969948</v>
      </c>
      <c r="F23" s="8">
        <f t="shared" si="6"/>
        <v>0</v>
      </c>
      <c r="G23" s="8">
        <f t="shared" si="6"/>
        <v>0</v>
      </c>
      <c r="H23" s="8">
        <f t="shared" si="6"/>
        <v>24969948</v>
      </c>
      <c r="I23" s="11">
        <f t="shared" si="6"/>
        <v>22.180852226182271</v>
      </c>
      <c r="J23" s="8">
        <f t="shared" si="6"/>
        <v>24969948</v>
      </c>
      <c r="K23" s="8">
        <f t="shared" si="6"/>
        <v>0</v>
      </c>
      <c r="L23" s="8">
        <f t="shared" si="6"/>
        <v>24969948</v>
      </c>
      <c r="M23" s="11">
        <f t="shared" si="6"/>
        <v>22.180852226182271</v>
      </c>
      <c r="N23" s="8">
        <f t="shared" si="6"/>
        <v>0</v>
      </c>
      <c r="O23" s="11">
        <f t="shared" si="6"/>
        <v>22.180852226182271</v>
      </c>
      <c r="P23" s="8">
        <f t="shared" si="6"/>
        <v>0</v>
      </c>
      <c r="Q23" s="11">
        <v>0</v>
      </c>
      <c r="R23" s="8">
        <f>+R8+R18+R19+R20</f>
        <v>0</v>
      </c>
      <c r="S23" s="11">
        <f>SUM(R23/H23*100)</f>
        <v>0</v>
      </c>
      <c r="T23" s="8">
        <f>+T8+T18+T19+T20</f>
        <v>24969948</v>
      </c>
    </row>
    <row r="24" spans="1:20" x14ac:dyDescent="0.25">
      <c r="A24" s="3" t="s">
        <v>118</v>
      </c>
      <c r="B24" s="2" t="s">
        <v>119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2" t="s">
        <v>87</v>
      </c>
      <c r="B25" s="2" t="s">
        <v>120</v>
      </c>
      <c r="C25" s="2"/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10">
        <f>SUM(H25/112574340*100)</f>
        <v>0</v>
      </c>
      <c r="J25" s="2">
        <v>0</v>
      </c>
      <c r="K25" s="2">
        <v>0</v>
      </c>
      <c r="L25" s="2">
        <f>+J25+K25</f>
        <v>0</v>
      </c>
      <c r="M25" s="10">
        <f>SUM(L25/112574340*100)</f>
        <v>0</v>
      </c>
      <c r="N25" s="2">
        <v>0</v>
      </c>
      <c r="O25" s="10">
        <f>SUM((H25+N25)/112574340*100)</f>
        <v>0</v>
      </c>
      <c r="P25" s="2">
        <v>0</v>
      </c>
      <c r="Q25" s="10">
        <v>0</v>
      </c>
      <c r="R25" s="2">
        <v>0</v>
      </c>
      <c r="S25" s="10">
        <v>0</v>
      </c>
      <c r="T25" s="2">
        <v>0</v>
      </c>
    </row>
    <row r="26" spans="1:20" x14ac:dyDescent="0.25">
      <c r="A26" s="2" t="s">
        <v>111</v>
      </c>
      <c r="B26" s="2" t="s">
        <v>121</v>
      </c>
      <c r="C26" s="2"/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10">
        <f>SUM(H26/112574340*100)</f>
        <v>0</v>
      </c>
      <c r="J26" s="2">
        <v>0</v>
      </c>
      <c r="K26" s="2">
        <v>0</v>
      </c>
      <c r="L26" s="2">
        <f>+J26+K26</f>
        <v>0</v>
      </c>
      <c r="M26" s="10">
        <f>SUM(L26/112574340*100)</f>
        <v>0</v>
      </c>
      <c r="N26" s="2">
        <v>0</v>
      </c>
      <c r="O26" s="10">
        <f>SUM((H26+N26)/112574340*100)</f>
        <v>0</v>
      </c>
      <c r="P26" s="2">
        <v>0</v>
      </c>
      <c r="Q26" s="10">
        <v>0</v>
      </c>
      <c r="R26" s="2">
        <v>0</v>
      </c>
      <c r="S26" s="10">
        <v>0</v>
      </c>
      <c r="T26" s="2">
        <v>0</v>
      </c>
    </row>
    <row r="27" spans="1:20" x14ac:dyDescent="0.25">
      <c r="A27" s="2" t="s">
        <v>113</v>
      </c>
      <c r="B27" s="2" t="s">
        <v>122</v>
      </c>
      <c r="C27" s="2"/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10">
        <f>SUM(H27/112574340*100)</f>
        <v>0</v>
      </c>
      <c r="J27" s="2">
        <v>0</v>
      </c>
      <c r="K27" s="2">
        <v>0</v>
      </c>
      <c r="L27" s="2">
        <f>+J27+K27</f>
        <v>0</v>
      </c>
      <c r="M27" s="10">
        <f>SUM(L27/112574340*100)</f>
        <v>0</v>
      </c>
      <c r="N27" s="2">
        <v>0</v>
      </c>
      <c r="O27" s="10">
        <f>SUM((H27+N27)/112574340*100)</f>
        <v>0</v>
      </c>
      <c r="P27" s="2">
        <v>0</v>
      </c>
      <c r="Q27" s="10">
        <v>0</v>
      </c>
      <c r="R27" s="2">
        <v>0</v>
      </c>
      <c r="S27" s="10">
        <v>0</v>
      </c>
      <c r="T27" s="2">
        <v>0</v>
      </c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 t="s">
        <v>115</v>
      </c>
      <c r="B29" s="2" t="s">
        <v>123</v>
      </c>
      <c r="C29" s="2"/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10">
        <f>SUM(H29/112574340*100)</f>
        <v>0</v>
      </c>
      <c r="J29" s="2">
        <v>0</v>
      </c>
      <c r="K29" s="2">
        <v>0</v>
      </c>
      <c r="L29" s="2">
        <f>+J29+K29</f>
        <v>0</v>
      </c>
      <c r="M29" s="10">
        <f>SUM(L29/112574340*100)</f>
        <v>0</v>
      </c>
      <c r="N29" s="2">
        <v>0</v>
      </c>
      <c r="O29" s="10">
        <f>SUM((H29+N29)/112574340*100)</f>
        <v>0</v>
      </c>
      <c r="P29" s="2">
        <v>0</v>
      </c>
      <c r="Q29" s="10">
        <v>0</v>
      </c>
      <c r="R29" s="2">
        <v>0</v>
      </c>
      <c r="S29" s="10">
        <v>0</v>
      </c>
      <c r="T29" s="2">
        <v>0</v>
      </c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 t="s">
        <v>124</v>
      </c>
      <c r="B31" s="2" t="s">
        <v>125</v>
      </c>
      <c r="C31" s="2"/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10">
        <f>SUM(H31/112574340*100)</f>
        <v>0</v>
      </c>
      <c r="J31" s="2">
        <v>0</v>
      </c>
      <c r="K31" s="2">
        <v>0</v>
      </c>
      <c r="L31" s="2">
        <f>+J31+K31</f>
        <v>0</v>
      </c>
      <c r="M31" s="10">
        <f>SUM(L31/112574340*100)</f>
        <v>0</v>
      </c>
      <c r="N31" s="2">
        <v>0</v>
      </c>
      <c r="O31" s="10">
        <f>SUM((H31+N31)/112574340*100)</f>
        <v>0</v>
      </c>
      <c r="P31" s="2">
        <v>0</v>
      </c>
      <c r="Q31" s="10">
        <v>0</v>
      </c>
      <c r="R31" s="2">
        <v>0</v>
      </c>
      <c r="S31" s="10">
        <v>0</v>
      </c>
      <c r="T31" s="2">
        <v>0</v>
      </c>
    </row>
    <row r="32" spans="1:2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4" customFormat="1" x14ac:dyDescent="0.25">
      <c r="A33" s="8"/>
      <c r="B33" s="8" t="s">
        <v>126</v>
      </c>
      <c r="C33" s="8"/>
      <c r="D33" s="8">
        <f t="shared" ref="D33:P33" si="7">+D25+D26+D27+D29+D31</f>
        <v>0</v>
      </c>
      <c r="E33" s="8">
        <f t="shared" si="7"/>
        <v>0</v>
      </c>
      <c r="F33" s="8">
        <f t="shared" si="7"/>
        <v>0</v>
      </c>
      <c r="G33" s="8">
        <f t="shared" si="7"/>
        <v>0</v>
      </c>
      <c r="H33" s="8">
        <f t="shared" si="7"/>
        <v>0</v>
      </c>
      <c r="I33" s="11">
        <f t="shared" si="7"/>
        <v>0</v>
      </c>
      <c r="J33" s="8">
        <f t="shared" si="7"/>
        <v>0</v>
      </c>
      <c r="K33" s="8">
        <f t="shared" si="7"/>
        <v>0</v>
      </c>
      <c r="L33" s="8">
        <f t="shared" si="7"/>
        <v>0</v>
      </c>
      <c r="M33" s="11">
        <f t="shared" si="7"/>
        <v>0</v>
      </c>
      <c r="N33" s="8">
        <f t="shared" si="7"/>
        <v>0</v>
      </c>
      <c r="O33" s="11">
        <f t="shared" si="7"/>
        <v>0</v>
      </c>
      <c r="P33" s="8">
        <f t="shared" si="7"/>
        <v>0</v>
      </c>
      <c r="Q33" s="11">
        <v>0</v>
      </c>
      <c r="R33" s="8">
        <f>+R25+R26+R27+R29+R31</f>
        <v>0</v>
      </c>
      <c r="S33" s="11">
        <f>+S25+S26+S27+S29+S31</f>
        <v>0</v>
      </c>
      <c r="T33" s="8">
        <f>+T25+T26+T27+T29+T31</f>
        <v>0</v>
      </c>
    </row>
    <row r="34" spans="1:20" s="4" customFormat="1" x14ac:dyDescent="0.25">
      <c r="A34" s="8"/>
      <c r="B34" s="8" t="s">
        <v>127</v>
      </c>
      <c r="C34" s="8"/>
      <c r="D34" s="8">
        <f t="shared" ref="D34:P34" si="8">+(D23+D33)</f>
        <v>11</v>
      </c>
      <c r="E34" s="8">
        <f t="shared" si="8"/>
        <v>24969948</v>
      </c>
      <c r="F34" s="8">
        <f t="shared" si="8"/>
        <v>0</v>
      </c>
      <c r="G34" s="8">
        <f t="shared" si="8"/>
        <v>0</v>
      </c>
      <c r="H34" s="8">
        <f t="shared" si="8"/>
        <v>24969948</v>
      </c>
      <c r="I34" s="11">
        <f t="shared" si="8"/>
        <v>22.180852226182271</v>
      </c>
      <c r="J34" s="8">
        <f t="shared" si="8"/>
        <v>24969948</v>
      </c>
      <c r="K34" s="8">
        <f t="shared" si="8"/>
        <v>0</v>
      </c>
      <c r="L34" s="8">
        <f t="shared" si="8"/>
        <v>24969948</v>
      </c>
      <c r="M34" s="11">
        <f t="shared" si="8"/>
        <v>22.180852226182271</v>
      </c>
      <c r="N34" s="8">
        <f t="shared" si="8"/>
        <v>0</v>
      </c>
      <c r="O34" s="11">
        <f t="shared" si="8"/>
        <v>22.180852226182271</v>
      </c>
      <c r="P34" s="8">
        <f t="shared" si="8"/>
        <v>0</v>
      </c>
      <c r="Q34" s="11">
        <v>0</v>
      </c>
      <c r="R34" s="8">
        <f>+(R23+R33)</f>
        <v>0</v>
      </c>
      <c r="S34" s="11">
        <f>SUM(R34/H34*100)</f>
        <v>0</v>
      </c>
      <c r="T34" s="8">
        <f>+(T23+T33)</f>
        <v>24969948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workbookViewId="0">
      <selection activeCell="A3" sqref="A3:T54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128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129</v>
      </c>
      <c r="J3" s="18" t="s">
        <v>40</v>
      </c>
      <c r="K3" s="18"/>
      <c r="L3" s="18"/>
      <c r="M3" s="18"/>
      <c r="N3" s="6" t="s">
        <v>41</v>
      </c>
      <c r="O3" s="6" t="s">
        <v>42</v>
      </c>
      <c r="P3" s="18" t="s">
        <v>43</v>
      </c>
      <c r="Q3" s="18"/>
      <c r="R3" s="18" t="s">
        <v>44</v>
      </c>
      <c r="S3" s="18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19" t="s">
        <v>46</v>
      </c>
      <c r="K4" s="19"/>
      <c r="L4" s="19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1" t="s">
        <v>61</v>
      </c>
      <c r="K6" s="21"/>
      <c r="L6" s="21"/>
      <c r="M6" s="21"/>
      <c r="N6" s="13" t="s">
        <v>62</v>
      </c>
      <c r="O6" s="13" t="s">
        <v>63</v>
      </c>
      <c r="P6" s="21" t="s">
        <v>64</v>
      </c>
      <c r="Q6" s="21"/>
      <c r="R6" s="21" t="s">
        <v>65</v>
      </c>
      <c r="S6" s="21"/>
      <c r="T6" s="13" t="s">
        <v>66</v>
      </c>
    </row>
    <row r="7" spans="1:20" x14ac:dyDescent="0.25">
      <c r="A7" s="3" t="s">
        <v>85</v>
      </c>
      <c r="B7" s="2" t="s">
        <v>122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130</v>
      </c>
      <c r="C8" s="2"/>
      <c r="D8" s="2">
        <v>42</v>
      </c>
      <c r="E8" s="2">
        <v>13420481</v>
      </c>
      <c r="F8" s="2">
        <v>0</v>
      </c>
      <c r="G8" s="2">
        <v>0</v>
      </c>
      <c r="H8" s="2">
        <v>13420481</v>
      </c>
      <c r="I8" s="10">
        <f t="shared" ref="I8:I31" si="0">SUM(H8/112574340*100)</f>
        <v>11.921438757713346</v>
      </c>
      <c r="J8" s="2">
        <v>13420481</v>
      </c>
      <c r="K8" s="2">
        <v>0</v>
      </c>
      <c r="L8" s="2">
        <f t="shared" ref="L8:L31" si="1">+J8+K8</f>
        <v>13420481</v>
      </c>
      <c r="M8" s="10">
        <f t="shared" ref="M8:M31" si="2">SUM(L8/112574340*100)</f>
        <v>11.921438757713346</v>
      </c>
      <c r="N8" s="2">
        <v>0</v>
      </c>
      <c r="O8" s="10">
        <f t="shared" ref="O8:O31" si="3">SUM((H8+N8)/112574340*100)</f>
        <v>11.921438757713346</v>
      </c>
      <c r="P8" s="2">
        <v>0</v>
      </c>
      <c r="Q8" s="10">
        <v>0</v>
      </c>
      <c r="R8" s="2" t="s">
        <v>71</v>
      </c>
      <c r="S8" s="2" t="s">
        <v>71</v>
      </c>
      <c r="T8" s="2">
        <v>13420481</v>
      </c>
    </row>
    <row r="9" spans="1:20" x14ac:dyDescent="0.25">
      <c r="A9" s="2"/>
      <c r="B9" s="2" t="s">
        <v>131</v>
      </c>
      <c r="C9" s="2" t="s">
        <v>132</v>
      </c>
      <c r="D9" s="2">
        <v>2</v>
      </c>
      <c r="E9" s="2">
        <v>1248000</v>
      </c>
      <c r="F9" s="2">
        <v>0</v>
      </c>
      <c r="G9" s="2">
        <v>0</v>
      </c>
      <c r="H9" s="2">
        <v>1248000</v>
      </c>
      <c r="I9" s="10">
        <f t="shared" si="0"/>
        <v>1.1086007699445539</v>
      </c>
      <c r="J9" s="2">
        <v>1248000</v>
      </c>
      <c r="K9" s="2">
        <v>0</v>
      </c>
      <c r="L9" s="2">
        <f t="shared" si="1"/>
        <v>1248000</v>
      </c>
      <c r="M9" s="10">
        <f t="shared" si="2"/>
        <v>1.1086007699445539</v>
      </c>
      <c r="N9" s="2">
        <v>0</v>
      </c>
      <c r="O9" s="10">
        <f t="shared" si="3"/>
        <v>1.1086007699445539</v>
      </c>
      <c r="P9" s="2">
        <v>0</v>
      </c>
      <c r="Q9" s="10">
        <f>SUM(P9/H9*100)</f>
        <v>0</v>
      </c>
      <c r="R9" s="2" t="s">
        <v>71</v>
      </c>
      <c r="S9" s="2" t="s">
        <v>71</v>
      </c>
      <c r="T9" s="2">
        <v>1248000</v>
      </c>
    </row>
    <row r="10" spans="1:20" x14ac:dyDescent="0.25">
      <c r="A10" s="2"/>
      <c r="B10" s="2" t="s">
        <v>133</v>
      </c>
      <c r="C10" s="2" t="s">
        <v>134</v>
      </c>
      <c r="D10" s="2">
        <v>10</v>
      </c>
      <c r="E10" s="2">
        <v>3521499</v>
      </c>
      <c r="F10" s="2">
        <v>0</v>
      </c>
      <c r="G10" s="2">
        <v>0</v>
      </c>
      <c r="H10" s="2">
        <v>3521499</v>
      </c>
      <c r="I10" s="10">
        <f t="shared" si="0"/>
        <v>3.1281542490055902</v>
      </c>
      <c r="J10" s="2">
        <v>3521499</v>
      </c>
      <c r="K10" s="2">
        <v>0</v>
      </c>
      <c r="L10" s="2">
        <f t="shared" si="1"/>
        <v>3521499</v>
      </c>
      <c r="M10" s="10">
        <f t="shared" si="2"/>
        <v>3.1281542490055902</v>
      </c>
      <c r="N10" s="2">
        <v>0</v>
      </c>
      <c r="O10" s="10">
        <f t="shared" si="3"/>
        <v>3.1281542490055902</v>
      </c>
      <c r="P10" s="2">
        <v>0</v>
      </c>
      <c r="Q10" s="10">
        <f>SUM(P10/H10*100)</f>
        <v>0</v>
      </c>
      <c r="R10" s="2" t="s">
        <v>71</v>
      </c>
      <c r="S10" s="2" t="s">
        <v>71</v>
      </c>
      <c r="T10" s="2">
        <v>3521499</v>
      </c>
    </row>
    <row r="11" spans="1:20" x14ac:dyDescent="0.25">
      <c r="A11" s="2"/>
      <c r="B11" s="2" t="s">
        <v>135</v>
      </c>
      <c r="C11" s="2" t="s">
        <v>136</v>
      </c>
      <c r="D11" s="2">
        <v>2</v>
      </c>
      <c r="E11" s="2">
        <v>1218956</v>
      </c>
      <c r="F11" s="2">
        <v>0</v>
      </c>
      <c r="G11" s="2">
        <v>0</v>
      </c>
      <c r="H11" s="2">
        <v>1218956</v>
      </c>
      <c r="I11" s="10">
        <f t="shared" si="0"/>
        <v>1.0828009295901713</v>
      </c>
      <c r="J11" s="2">
        <v>1218956</v>
      </c>
      <c r="K11" s="2">
        <v>0</v>
      </c>
      <c r="L11" s="2">
        <f t="shared" si="1"/>
        <v>1218956</v>
      </c>
      <c r="M11" s="10">
        <f t="shared" si="2"/>
        <v>1.0828009295901713</v>
      </c>
      <c r="N11" s="2">
        <v>0</v>
      </c>
      <c r="O11" s="10">
        <f t="shared" si="3"/>
        <v>1.0828009295901713</v>
      </c>
      <c r="P11" s="2">
        <v>0</v>
      </c>
      <c r="Q11" s="10">
        <f>SUM(P11/H11*100)</f>
        <v>0</v>
      </c>
      <c r="R11" s="2" t="s">
        <v>71</v>
      </c>
      <c r="S11" s="2" t="s">
        <v>71</v>
      </c>
      <c r="T11" s="2">
        <v>1218956</v>
      </c>
    </row>
    <row r="12" spans="1:20" x14ac:dyDescent="0.25">
      <c r="A12" s="2"/>
      <c r="B12" s="2" t="s">
        <v>137</v>
      </c>
      <c r="C12" s="2" t="s">
        <v>138</v>
      </c>
      <c r="D12" s="2">
        <v>6</v>
      </c>
      <c r="E12" s="2">
        <v>5329752</v>
      </c>
      <c r="F12" s="2">
        <v>0</v>
      </c>
      <c r="G12" s="2">
        <v>0</v>
      </c>
      <c r="H12" s="2">
        <v>5329752</v>
      </c>
      <c r="I12" s="10">
        <f t="shared" si="0"/>
        <v>4.7344288227672493</v>
      </c>
      <c r="J12" s="2">
        <v>5329752</v>
      </c>
      <c r="K12" s="2">
        <v>0</v>
      </c>
      <c r="L12" s="2">
        <f t="shared" si="1"/>
        <v>5329752</v>
      </c>
      <c r="M12" s="10">
        <f t="shared" si="2"/>
        <v>4.7344288227672493</v>
      </c>
      <c r="N12" s="2">
        <v>0</v>
      </c>
      <c r="O12" s="10">
        <f t="shared" si="3"/>
        <v>4.7344288227672493</v>
      </c>
      <c r="P12" s="2">
        <v>0</v>
      </c>
      <c r="Q12" s="10">
        <f>SUM(P12/H12*100)</f>
        <v>0</v>
      </c>
      <c r="R12" s="2" t="s">
        <v>71</v>
      </c>
      <c r="S12" s="2" t="s">
        <v>71</v>
      </c>
      <c r="T12" s="2">
        <v>5329752</v>
      </c>
    </row>
    <row r="13" spans="1:20" x14ac:dyDescent="0.25">
      <c r="A13" s="2" t="s">
        <v>111</v>
      </c>
      <c r="B13" s="2" t="s">
        <v>139</v>
      </c>
      <c r="C13" s="2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10">
        <f t="shared" si="0"/>
        <v>0</v>
      </c>
      <c r="J13" s="2">
        <v>0</v>
      </c>
      <c r="K13" s="2">
        <v>0</v>
      </c>
      <c r="L13" s="2">
        <f t="shared" si="1"/>
        <v>0</v>
      </c>
      <c r="M13" s="10">
        <f t="shared" si="2"/>
        <v>0</v>
      </c>
      <c r="N13" s="2">
        <v>0</v>
      </c>
      <c r="O13" s="10">
        <f t="shared" si="3"/>
        <v>0</v>
      </c>
      <c r="P13" s="2">
        <v>0</v>
      </c>
      <c r="Q13" s="10">
        <v>0</v>
      </c>
      <c r="R13" s="2" t="s">
        <v>71</v>
      </c>
      <c r="S13" s="2" t="s">
        <v>71</v>
      </c>
      <c r="T13" s="2">
        <v>0</v>
      </c>
    </row>
    <row r="14" spans="1:20" x14ac:dyDescent="0.25">
      <c r="A14" s="2" t="s">
        <v>113</v>
      </c>
      <c r="B14" s="2" t="s">
        <v>140</v>
      </c>
      <c r="C14" s="2"/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10">
        <f t="shared" si="0"/>
        <v>0</v>
      </c>
      <c r="J14" s="2">
        <v>0</v>
      </c>
      <c r="K14" s="2">
        <v>0</v>
      </c>
      <c r="L14" s="2">
        <f t="shared" si="1"/>
        <v>0</v>
      </c>
      <c r="M14" s="10">
        <f t="shared" si="2"/>
        <v>0</v>
      </c>
      <c r="N14" s="2">
        <v>0</v>
      </c>
      <c r="O14" s="10">
        <f t="shared" si="3"/>
        <v>0</v>
      </c>
      <c r="P14" s="2">
        <v>0</v>
      </c>
      <c r="Q14" s="10">
        <v>0</v>
      </c>
      <c r="R14" s="2" t="s">
        <v>71</v>
      </c>
      <c r="S14" s="2" t="s">
        <v>71</v>
      </c>
      <c r="T14" s="2">
        <v>0</v>
      </c>
    </row>
    <row r="15" spans="1:20" x14ac:dyDescent="0.25">
      <c r="A15" s="2" t="s">
        <v>115</v>
      </c>
      <c r="B15" s="2" t="s">
        <v>141</v>
      </c>
      <c r="C15" s="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0">
        <f t="shared" si="0"/>
        <v>0</v>
      </c>
      <c r="J15" s="2">
        <v>0</v>
      </c>
      <c r="K15" s="2">
        <v>0</v>
      </c>
      <c r="L15" s="2">
        <f t="shared" si="1"/>
        <v>0</v>
      </c>
      <c r="M15" s="10">
        <f t="shared" si="2"/>
        <v>0</v>
      </c>
      <c r="N15" s="2">
        <v>0</v>
      </c>
      <c r="O15" s="10">
        <f t="shared" si="3"/>
        <v>0</v>
      </c>
      <c r="P15" s="2">
        <v>0</v>
      </c>
      <c r="Q15" s="10">
        <v>0</v>
      </c>
      <c r="R15" s="2" t="s">
        <v>71</v>
      </c>
      <c r="S15" s="2" t="s">
        <v>71</v>
      </c>
      <c r="T15" s="2">
        <v>0</v>
      </c>
    </row>
    <row r="16" spans="1:20" x14ac:dyDescent="0.25">
      <c r="A16" s="2" t="s">
        <v>124</v>
      </c>
      <c r="B16" s="2" t="s">
        <v>142</v>
      </c>
      <c r="C16" s="2"/>
      <c r="D16" s="2">
        <v>93</v>
      </c>
      <c r="E16" s="2">
        <v>56407225</v>
      </c>
      <c r="F16" s="2">
        <v>0</v>
      </c>
      <c r="G16" s="2">
        <v>0</v>
      </c>
      <c r="H16" s="2">
        <v>56407225</v>
      </c>
      <c r="I16" s="10">
        <f t="shared" si="0"/>
        <v>50.106645084483723</v>
      </c>
      <c r="J16" s="2">
        <v>56407225</v>
      </c>
      <c r="K16" s="2">
        <v>0</v>
      </c>
      <c r="L16" s="2">
        <f t="shared" si="1"/>
        <v>56407225</v>
      </c>
      <c r="M16" s="10">
        <f t="shared" si="2"/>
        <v>50.106645084483723</v>
      </c>
      <c r="N16" s="2">
        <v>0</v>
      </c>
      <c r="O16" s="10">
        <f t="shared" si="3"/>
        <v>50.106645084483723</v>
      </c>
      <c r="P16" s="2">
        <v>0</v>
      </c>
      <c r="Q16" s="10">
        <v>0</v>
      </c>
      <c r="R16" s="2" t="s">
        <v>71</v>
      </c>
      <c r="S16" s="2" t="s">
        <v>71</v>
      </c>
      <c r="T16" s="2">
        <v>56407025</v>
      </c>
    </row>
    <row r="17" spans="1:20" x14ac:dyDescent="0.25">
      <c r="A17" s="2"/>
      <c r="B17" s="2" t="s">
        <v>143</v>
      </c>
      <c r="C17" s="2" t="s">
        <v>144</v>
      </c>
      <c r="D17" s="2">
        <v>1</v>
      </c>
      <c r="E17" s="2">
        <v>3848615</v>
      </c>
      <c r="F17" s="2">
        <v>0</v>
      </c>
      <c r="G17" s="2">
        <v>0</v>
      </c>
      <c r="H17" s="2">
        <v>3848615</v>
      </c>
      <c r="I17" s="10">
        <f t="shared" si="0"/>
        <v>3.418732012996923</v>
      </c>
      <c r="J17" s="2">
        <v>3848615</v>
      </c>
      <c r="K17" s="2">
        <v>0</v>
      </c>
      <c r="L17" s="2">
        <f t="shared" si="1"/>
        <v>3848615</v>
      </c>
      <c r="M17" s="10">
        <f t="shared" si="2"/>
        <v>3.418732012996923</v>
      </c>
      <c r="N17" s="2">
        <v>0</v>
      </c>
      <c r="O17" s="10">
        <f t="shared" si="3"/>
        <v>3.418732012996923</v>
      </c>
      <c r="P17" s="2">
        <v>0</v>
      </c>
      <c r="Q17" s="10">
        <f t="shared" ref="Q17:Q28" si="4">SUM(P17/H17*100)</f>
        <v>0</v>
      </c>
      <c r="R17" s="2" t="s">
        <v>71</v>
      </c>
      <c r="S17" s="2" t="s">
        <v>71</v>
      </c>
      <c r="T17" s="2">
        <v>3848615</v>
      </c>
    </row>
    <row r="18" spans="1:20" x14ac:dyDescent="0.25">
      <c r="A18" s="2"/>
      <c r="B18" s="2" t="s">
        <v>145</v>
      </c>
      <c r="C18" s="2" t="s">
        <v>146</v>
      </c>
      <c r="D18" s="2">
        <v>1</v>
      </c>
      <c r="E18" s="2">
        <v>1394586</v>
      </c>
      <c r="F18" s="2">
        <v>0</v>
      </c>
      <c r="G18" s="2">
        <v>0</v>
      </c>
      <c r="H18" s="2">
        <v>1394586</v>
      </c>
      <c r="I18" s="10">
        <f t="shared" si="0"/>
        <v>1.2388133921104933</v>
      </c>
      <c r="J18" s="2">
        <v>1394586</v>
      </c>
      <c r="K18" s="2">
        <v>0</v>
      </c>
      <c r="L18" s="2">
        <f t="shared" si="1"/>
        <v>1394586</v>
      </c>
      <c r="M18" s="10">
        <f t="shared" si="2"/>
        <v>1.2388133921104933</v>
      </c>
      <c r="N18" s="2">
        <v>0</v>
      </c>
      <c r="O18" s="10">
        <f t="shared" si="3"/>
        <v>1.2388133921104933</v>
      </c>
      <c r="P18" s="2">
        <v>0</v>
      </c>
      <c r="Q18" s="10">
        <f t="shared" si="4"/>
        <v>0</v>
      </c>
      <c r="R18" s="2" t="s">
        <v>71</v>
      </c>
      <c r="S18" s="2" t="s">
        <v>71</v>
      </c>
      <c r="T18" s="2">
        <v>1394586</v>
      </c>
    </row>
    <row r="19" spans="1:20" x14ac:dyDescent="0.25">
      <c r="A19" s="2"/>
      <c r="B19" s="2" t="s">
        <v>147</v>
      </c>
      <c r="C19" s="2" t="s">
        <v>148</v>
      </c>
      <c r="D19" s="2">
        <v>1</v>
      </c>
      <c r="E19" s="2">
        <v>11099416</v>
      </c>
      <c r="F19" s="2">
        <v>0</v>
      </c>
      <c r="G19" s="2">
        <v>0</v>
      </c>
      <c r="H19" s="2">
        <v>11099416</v>
      </c>
      <c r="I19" s="10">
        <f t="shared" si="0"/>
        <v>9.859632310524761</v>
      </c>
      <c r="J19" s="2">
        <v>11099416</v>
      </c>
      <c r="K19" s="2">
        <v>0</v>
      </c>
      <c r="L19" s="2">
        <f t="shared" si="1"/>
        <v>11099416</v>
      </c>
      <c r="M19" s="10">
        <f t="shared" si="2"/>
        <v>9.859632310524761</v>
      </c>
      <c r="N19" s="2">
        <v>0</v>
      </c>
      <c r="O19" s="10">
        <f t="shared" si="3"/>
        <v>9.859632310524761</v>
      </c>
      <c r="P19" s="2">
        <v>0</v>
      </c>
      <c r="Q19" s="10">
        <f t="shared" si="4"/>
        <v>0</v>
      </c>
      <c r="R19" s="2" t="s">
        <v>71</v>
      </c>
      <c r="S19" s="2" t="s">
        <v>71</v>
      </c>
      <c r="T19" s="2">
        <v>11099416</v>
      </c>
    </row>
    <row r="20" spans="1:20" x14ac:dyDescent="0.25">
      <c r="A20" s="2"/>
      <c r="B20" s="2" t="s">
        <v>149</v>
      </c>
      <c r="C20" s="2" t="s">
        <v>150</v>
      </c>
      <c r="D20" s="2">
        <v>1</v>
      </c>
      <c r="E20" s="2">
        <v>4349392</v>
      </c>
      <c r="F20" s="2">
        <v>0</v>
      </c>
      <c r="G20" s="2">
        <v>0</v>
      </c>
      <c r="H20" s="2">
        <v>4349392</v>
      </c>
      <c r="I20" s="10">
        <f t="shared" si="0"/>
        <v>3.863573173069458</v>
      </c>
      <c r="J20" s="2">
        <v>4349392</v>
      </c>
      <c r="K20" s="2">
        <v>0</v>
      </c>
      <c r="L20" s="2">
        <f t="shared" si="1"/>
        <v>4349392</v>
      </c>
      <c r="M20" s="10">
        <f t="shared" si="2"/>
        <v>3.863573173069458</v>
      </c>
      <c r="N20" s="2">
        <v>0</v>
      </c>
      <c r="O20" s="10">
        <f t="shared" si="3"/>
        <v>3.863573173069458</v>
      </c>
      <c r="P20" s="2">
        <v>0</v>
      </c>
      <c r="Q20" s="10">
        <f t="shared" si="4"/>
        <v>0</v>
      </c>
      <c r="R20" s="2" t="s">
        <v>71</v>
      </c>
      <c r="S20" s="2" t="s">
        <v>71</v>
      </c>
      <c r="T20" s="2">
        <v>4349392</v>
      </c>
    </row>
    <row r="21" spans="1:20" x14ac:dyDescent="0.25">
      <c r="A21" s="2"/>
      <c r="B21" s="2" t="s">
        <v>151</v>
      </c>
      <c r="C21" s="2" t="s">
        <v>152</v>
      </c>
      <c r="D21" s="2">
        <v>1</v>
      </c>
      <c r="E21" s="2">
        <v>1332909</v>
      </c>
      <c r="F21" s="2">
        <v>0</v>
      </c>
      <c r="G21" s="2">
        <v>0</v>
      </c>
      <c r="H21" s="2">
        <v>1332909</v>
      </c>
      <c r="I21" s="10">
        <f t="shared" si="0"/>
        <v>1.1840255958862385</v>
      </c>
      <c r="J21" s="2">
        <v>1332909</v>
      </c>
      <c r="K21" s="2">
        <v>0</v>
      </c>
      <c r="L21" s="2">
        <f t="shared" si="1"/>
        <v>1332909</v>
      </c>
      <c r="M21" s="10">
        <f t="shared" si="2"/>
        <v>1.1840255958862385</v>
      </c>
      <c r="N21" s="2">
        <v>0</v>
      </c>
      <c r="O21" s="10">
        <f t="shared" si="3"/>
        <v>1.1840255958862385</v>
      </c>
      <c r="P21" s="2">
        <v>0</v>
      </c>
      <c r="Q21" s="10">
        <f t="shared" si="4"/>
        <v>0</v>
      </c>
      <c r="R21" s="2" t="s">
        <v>71</v>
      </c>
      <c r="S21" s="2" t="s">
        <v>71</v>
      </c>
      <c r="T21" s="2">
        <v>1332909</v>
      </c>
    </row>
    <row r="22" spans="1:20" x14ac:dyDescent="0.25">
      <c r="A22" s="2"/>
      <c r="B22" s="2" t="s">
        <v>153</v>
      </c>
      <c r="C22" s="2" t="s">
        <v>154</v>
      </c>
      <c r="D22" s="2">
        <v>1</v>
      </c>
      <c r="E22" s="2">
        <v>5455977</v>
      </c>
      <c r="F22" s="2">
        <v>0</v>
      </c>
      <c r="G22" s="2">
        <v>0</v>
      </c>
      <c r="H22" s="2">
        <v>5455977</v>
      </c>
      <c r="I22" s="10">
        <f t="shared" si="0"/>
        <v>4.84655472996777</v>
      </c>
      <c r="J22" s="2">
        <v>5455977</v>
      </c>
      <c r="K22" s="2">
        <v>0</v>
      </c>
      <c r="L22" s="2">
        <f t="shared" si="1"/>
        <v>5455977</v>
      </c>
      <c r="M22" s="10">
        <f t="shared" si="2"/>
        <v>4.84655472996777</v>
      </c>
      <c r="N22" s="2">
        <v>0</v>
      </c>
      <c r="O22" s="10">
        <f t="shared" si="3"/>
        <v>4.84655472996777</v>
      </c>
      <c r="P22" s="2">
        <v>0</v>
      </c>
      <c r="Q22" s="10">
        <f t="shared" si="4"/>
        <v>0</v>
      </c>
      <c r="R22" s="2" t="s">
        <v>71</v>
      </c>
      <c r="S22" s="2" t="s">
        <v>71</v>
      </c>
      <c r="T22" s="2">
        <v>5455977</v>
      </c>
    </row>
    <row r="23" spans="1:20" x14ac:dyDescent="0.25">
      <c r="A23" s="2"/>
      <c r="B23" s="2" t="s">
        <v>155</v>
      </c>
      <c r="C23" s="2" t="s">
        <v>156</v>
      </c>
      <c r="D23" s="2">
        <v>1</v>
      </c>
      <c r="E23" s="2">
        <v>1602085</v>
      </c>
      <c r="F23" s="2">
        <v>0</v>
      </c>
      <c r="G23" s="2">
        <v>0</v>
      </c>
      <c r="H23" s="2">
        <v>1602085</v>
      </c>
      <c r="I23" s="10">
        <f t="shared" si="0"/>
        <v>1.4231351478498564</v>
      </c>
      <c r="J23" s="2">
        <v>1602085</v>
      </c>
      <c r="K23" s="2">
        <v>0</v>
      </c>
      <c r="L23" s="2">
        <f t="shared" si="1"/>
        <v>1602085</v>
      </c>
      <c r="M23" s="10">
        <f t="shared" si="2"/>
        <v>1.4231351478498564</v>
      </c>
      <c r="N23" s="2">
        <v>0</v>
      </c>
      <c r="O23" s="10">
        <f t="shared" si="3"/>
        <v>1.4231351478498564</v>
      </c>
      <c r="P23" s="2">
        <v>0</v>
      </c>
      <c r="Q23" s="10">
        <f t="shared" si="4"/>
        <v>0</v>
      </c>
      <c r="R23" s="2" t="s">
        <v>71</v>
      </c>
      <c r="S23" s="2" t="s">
        <v>71</v>
      </c>
      <c r="T23" s="2">
        <v>1602085</v>
      </c>
    </row>
    <row r="24" spans="1:20" x14ac:dyDescent="0.25">
      <c r="A24" s="2"/>
      <c r="B24" s="2" t="s">
        <v>157</v>
      </c>
      <c r="C24" s="2" t="s">
        <v>158</v>
      </c>
      <c r="D24" s="2">
        <v>1</v>
      </c>
      <c r="E24" s="2">
        <v>3083578</v>
      </c>
      <c r="F24" s="2">
        <v>0</v>
      </c>
      <c r="G24" s="2">
        <v>0</v>
      </c>
      <c r="H24" s="2">
        <v>3083578</v>
      </c>
      <c r="I24" s="10">
        <f t="shared" si="0"/>
        <v>2.7391481930962245</v>
      </c>
      <c r="J24" s="2">
        <v>3083578</v>
      </c>
      <c r="K24" s="2">
        <v>0</v>
      </c>
      <c r="L24" s="2">
        <f t="shared" si="1"/>
        <v>3083578</v>
      </c>
      <c r="M24" s="10">
        <f t="shared" si="2"/>
        <v>2.7391481930962245</v>
      </c>
      <c r="N24" s="2">
        <v>0</v>
      </c>
      <c r="O24" s="10">
        <f t="shared" si="3"/>
        <v>2.7391481930962245</v>
      </c>
      <c r="P24" s="2">
        <v>0</v>
      </c>
      <c r="Q24" s="10">
        <f t="shared" si="4"/>
        <v>0</v>
      </c>
      <c r="R24" s="2" t="s">
        <v>71</v>
      </c>
      <c r="S24" s="2" t="s">
        <v>71</v>
      </c>
      <c r="T24" s="2">
        <v>3083578</v>
      </c>
    </row>
    <row r="25" spans="1:20" x14ac:dyDescent="0.25">
      <c r="A25" s="2"/>
      <c r="B25" s="2" t="s">
        <v>159</v>
      </c>
      <c r="C25" s="2" t="s">
        <v>160</v>
      </c>
      <c r="D25" s="2">
        <v>1</v>
      </c>
      <c r="E25" s="2">
        <v>1621639</v>
      </c>
      <c r="F25" s="2">
        <v>0</v>
      </c>
      <c r="G25" s="2">
        <v>0</v>
      </c>
      <c r="H25" s="2">
        <v>1621639</v>
      </c>
      <c r="I25" s="10">
        <f t="shared" si="0"/>
        <v>1.4405050031827857</v>
      </c>
      <c r="J25" s="2">
        <v>1621639</v>
      </c>
      <c r="K25" s="2">
        <v>0</v>
      </c>
      <c r="L25" s="2">
        <f t="shared" si="1"/>
        <v>1621639</v>
      </c>
      <c r="M25" s="10">
        <f t="shared" si="2"/>
        <v>1.4405050031827857</v>
      </c>
      <c r="N25" s="2">
        <v>0</v>
      </c>
      <c r="O25" s="10">
        <f t="shared" si="3"/>
        <v>1.4405050031827857</v>
      </c>
      <c r="P25" s="2">
        <v>0</v>
      </c>
      <c r="Q25" s="10">
        <f t="shared" si="4"/>
        <v>0</v>
      </c>
      <c r="R25" s="2" t="s">
        <v>71</v>
      </c>
      <c r="S25" s="2" t="s">
        <v>71</v>
      </c>
      <c r="T25" s="2">
        <v>1621639</v>
      </c>
    </row>
    <row r="26" spans="1:20" x14ac:dyDescent="0.25">
      <c r="A26" s="2"/>
      <c r="B26" s="2" t="s">
        <v>161</v>
      </c>
      <c r="C26" s="2" t="s">
        <v>162</v>
      </c>
      <c r="D26" s="2">
        <v>1</v>
      </c>
      <c r="E26" s="2">
        <v>1916675</v>
      </c>
      <c r="F26" s="2">
        <v>0</v>
      </c>
      <c r="G26" s="2">
        <v>0</v>
      </c>
      <c r="H26" s="2">
        <v>1916675</v>
      </c>
      <c r="I26" s="10">
        <f t="shared" si="0"/>
        <v>1.7025860422543893</v>
      </c>
      <c r="J26" s="2">
        <v>1916675</v>
      </c>
      <c r="K26" s="2">
        <v>0</v>
      </c>
      <c r="L26" s="2">
        <f t="shared" si="1"/>
        <v>1916675</v>
      </c>
      <c r="M26" s="10">
        <f t="shared" si="2"/>
        <v>1.7025860422543893</v>
      </c>
      <c r="N26" s="2">
        <v>0</v>
      </c>
      <c r="O26" s="10">
        <f t="shared" si="3"/>
        <v>1.7025860422543893</v>
      </c>
      <c r="P26" s="2">
        <v>0</v>
      </c>
      <c r="Q26" s="10">
        <f t="shared" si="4"/>
        <v>0</v>
      </c>
      <c r="R26" s="2" t="s">
        <v>71</v>
      </c>
      <c r="S26" s="2" t="s">
        <v>71</v>
      </c>
      <c r="T26" s="2">
        <v>1916675</v>
      </c>
    </row>
    <row r="27" spans="1:20" x14ac:dyDescent="0.25">
      <c r="A27" s="2"/>
      <c r="B27" s="2" t="s">
        <v>163</v>
      </c>
      <c r="C27" s="2" t="s">
        <v>164</v>
      </c>
      <c r="D27" s="2">
        <v>1</v>
      </c>
      <c r="E27" s="2">
        <v>3250000</v>
      </c>
      <c r="F27" s="2">
        <v>0</v>
      </c>
      <c r="G27" s="2">
        <v>0</v>
      </c>
      <c r="H27" s="2">
        <v>3250000</v>
      </c>
      <c r="I27" s="10">
        <f t="shared" si="0"/>
        <v>2.8869811717306093</v>
      </c>
      <c r="J27" s="2">
        <v>3250000</v>
      </c>
      <c r="K27" s="2">
        <v>0</v>
      </c>
      <c r="L27" s="2">
        <f t="shared" si="1"/>
        <v>3250000</v>
      </c>
      <c r="M27" s="10">
        <f t="shared" si="2"/>
        <v>2.8869811717306093</v>
      </c>
      <c r="N27" s="2">
        <v>0</v>
      </c>
      <c r="O27" s="10">
        <f t="shared" si="3"/>
        <v>2.8869811717306093</v>
      </c>
      <c r="P27" s="2">
        <v>0</v>
      </c>
      <c r="Q27" s="10">
        <f t="shared" si="4"/>
        <v>0</v>
      </c>
      <c r="R27" s="2" t="s">
        <v>71</v>
      </c>
      <c r="S27" s="2" t="s">
        <v>71</v>
      </c>
      <c r="T27" s="2">
        <v>3250000</v>
      </c>
    </row>
    <row r="28" spans="1:20" x14ac:dyDescent="0.25">
      <c r="A28" s="2"/>
      <c r="B28" s="2" t="s">
        <v>165</v>
      </c>
      <c r="C28" s="2" t="s">
        <v>166</v>
      </c>
      <c r="D28" s="2">
        <v>1</v>
      </c>
      <c r="E28" s="2">
        <v>7235341</v>
      </c>
      <c r="F28" s="2">
        <v>0</v>
      </c>
      <c r="G28" s="2">
        <v>0</v>
      </c>
      <c r="H28" s="2">
        <v>7235341</v>
      </c>
      <c r="I28" s="10">
        <f t="shared" si="0"/>
        <v>6.4271671501693897</v>
      </c>
      <c r="J28" s="2">
        <v>7235341</v>
      </c>
      <c r="K28" s="2">
        <v>0</v>
      </c>
      <c r="L28" s="2">
        <f t="shared" si="1"/>
        <v>7235341</v>
      </c>
      <c r="M28" s="10">
        <f t="shared" si="2"/>
        <v>6.4271671501693897</v>
      </c>
      <c r="N28" s="2">
        <v>0</v>
      </c>
      <c r="O28" s="10">
        <f t="shared" si="3"/>
        <v>6.4271671501693897</v>
      </c>
      <c r="P28" s="2">
        <v>0</v>
      </c>
      <c r="Q28" s="10">
        <f t="shared" si="4"/>
        <v>0</v>
      </c>
      <c r="R28" s="2" t="s">
        <v>71</v>
      </c>
      <c r="S28" s="2" t="s">
        <v>71</v>
      </c>
      <c r="T28" s="2">
        <v>7235341</v>
      </c>
    </row>
    <row r="29" spans="1:20" x14ac:dyDescent="0.25">
      <c r="A29" s="2" t="s">
        <v>167</v>
      </c>
      <c r="B29" s="2" t="s">
        <v>114</v>
      </c>
      <c r="C29" s="2"/>
      <c r="D29" s="2">
        <v>4</v>
      </c>
      <c r="E29" s="2">
        <v>161796</v>
      </c>
      <c r="F29" s="2">
        <v>0</v>
      </c>
      <c r="G29" s="2">
        <v>0</v>
      </c>
      <c r="H29" s="2">
        <v>161796</v>
      </c>
      <c r="I29" s="10">
        <f t="shared" si="0"/>
        <v>0.14372369404963867</v>
      </c>
      <c r="J29" s="2">
        <v>161796</v>
      </c>
      <c r="K29" s="2">
        <v>0</v>
      </c>
      <c r="L29" s="2">
        <f t="shared" si="1"/>
        <v>161796</v>
      </c>
      <c r="M29" s="10">
        <f t="shared" si="2"/>
        <v>0.14372369404963867</v>
      </c>
      <c r="N29" s="2">
        <v>0</v>
      </c>
      <c r="O29" s="10">
        <f t="shared" si="3"/>
        <v>0.14372369404963867</v>
      </c>
      <c r="P29" s="2">
        <v>0</v>
      </c>
      <c r="Q29" s="10">
        <v>0</v>
      </c>
      <c r="R29" s="2" t="s">
        <v>71</v>
      </c>
      <c r="S29" s="2" t="s">
        <v>71</v>
      </c>
      <c r="T29" s="2">
        <v>161796</v>
      </c>
    </row>
    <row r="30" spans="1:20" x14ac:dyDescent="0.25">
      <c r="A30" s="2" t="s">
        <v>168</v>
      </c>
      <c r="B30" s="2" t="s">
        <v>169</v>
      </c>
      <c r="C30" s="2"/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10">
        <f t="shared" si="0"/>
        <v>0</v>
      </c>
      <c r="J30" s="2">
        <v>0</v>
      </c>
      <c r="K30" s="2">
        <v>0</v>
      </c>
      <c r="L30" s="2">
        <f t="shared" si="1"/>
        <v>0</v>
      </c>
      <c r="M30" s="10">
        <f t="shared" si="2"/>
        <v>0</v>
      </c>
      <c r="N30" s="2">
        <v>0</v>
      </c>
      <c r="O30" s="10">
        <f t="shared" si="3"/>
        <v>0</v>
      </c>
      <c r="P30" s="2">
        <v>0</v>
      </c>
      <c r="Q30" s="10">
        <v>0</v>
      </c>
      <c r="R30" s="2" t="s">
        <v>71</v>
      </c>
      <c r="S30" s="2" t="s">
        <v>71</v>
      </c>
      <c r="T30" s="2">
        <v>0</v>
      </c>
    </row>
    <row r="31" spans="1:20" x14ac:dyDescent="0.25">
      <c r="A31" s="2" t="s">
        <v>170</v>
      </c>
      <c r="B31" s="2" t="s">
        <v>171</v>
      </c>
      <c r="C31" s="2"/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10">
        <f t="shared" si="0"/>
        <v>0</v>
      </c>
      <c r="J31" s="2">
        <v>0</v>
      </c>
      <c r="K31" s="2">
        <v>0</v>
      </c>
      <c r="L31" s="2">
        <f t="shared" si="1"/>
        <v>0</v>
      </c>
      <c r="M31" s="10">
        <f t="shared" si="2"/>
        <v>0</v>
      </c>
      <c r="N31" s="2">
        <v>0</v>
      </c>
      <c r="O31" s="10">
        <f t="shared" si="3"/>
        <v>0</v>
      </c>
      <c r="P31" s="2">
        <v>0</v>
      </c>
      <c r="Q31" s="10">
        <v>0</v>
      </c>
      <c r="R31" s="2" t="s">
        <v>71</v>
      </c>
      <c r="S31" s="2" t="s">
        <v>71</v>
      </c>
      <c r="T31" s="2">
        <v>0</v>
      </c>
    </row>
    <row r="32" spans="1:20" x14ac:dyDescent="0.25">
      <c r="A32" s="2" t="s">
        <v>172</v>
      </c>
      <c r="B32" s="2" t="s">
        <v>116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" t="s">
        <v>173</v>
      </c>
      <c r="C33" s="2"/>
      <c r="D33" s="2">
        <v>1</v>
      </c>
      <c r="E33" s="2">
        <v>1500000</v>
      </c>
      <c r="F33" s="2">
        <v>0</v>
      </c>
      <c r="G33" s="2">
        <v>0</v>
      </c>
      <c r="H33" s="2">
        <v>1500000</v>
      </c>
      <c r="I33" s="10">
        <f>SUM(H33/112574340*100)</f>
        <v>1.3324528484910505</v>
      </c>
      <c r="J33" s="2">
        <v>1500000</v>
      </c>
      <c r="K33" s="2">
        <v>0</v>
      </c>
      <c r="L33" s="2">
        <f>+J33+K33</f>
        <v>1500000</v>
      </c>
      <c r="M33" s="10">
        <f>SUM(L33/112574340*100)</f>
        <v>1.3324528484910505</v>
      </c>
      <c r="N33" s="2">
        <v>0</v>
      </c>
      <c r="O33" s="10">
        <f>SUM((H33+N33)/112574340*100)</f>
        <v>1.3324528484910505</v>
      </c>
      <c r="P33" s="2">
        <v>0</v>
      </c>
      <c r="Q33" s="10">
        <v>0</v>
      </c>
      <c r="R33" s="2" t="s">
        <v>71</v>
      </c>
      <c r="S33" s="2" t="s">
        <v>71</v>
      </c>
      <c r="T33" s="2">
        <v>1500000</v>
      </c>
    </row>
    <row r="34" spans="1:20" x14ac:dyDescent="0.25">
      <c r="A34" s="2"/>
      <c r="B34" s="2" t="s">
        <v>174</v>
      </c>
      <c r="C34" s="2" t="s">
        <v>175</v>
      </c>
      <c r="D34" s="2">
        <v>1</v>
      </c>
      <c r="E34" s="2">
        <v>1500000</v>
      </c>
      <c r="F34" s="2">
        <v>0</v>
      </c>
      <c r="G34" s="2">
        <v>0</v>
      </c>
      <c r="H34" s="2">
        <v>1500000</v>
      </c>
      <c r="I34" s="10">
        <f>SUM(H34/112574340*100)</f>
        <v>1.3324528484910505</v>
      </c>
      <c r="J34" s="2">
        <v>1500000</v>
      </c>
      <c r="K34" s="2">
        <v>0</v>
      </c>
      <c r="L34" s="2">
        <f>+J34+K34</f>
        <v>1500000</v>
      </c>
      <c r="M34" s="10">
        <f>SUM(L34/112574340*100)</f>
        <v>1.3324528484910505</v>
      </c>
      <c r="N34" s="2">
        <v>0</v>
      </c>
      <c r="O34" s="10">
        <f>SUM((H34+N34)/112574340*100)</f>
        <v>1.3324528484910505</v>
      </c>
      <c r="P34" s="2">
        <v>0</v>
      </c>
      <c r="Q34" s="10">
        <f>SUM(P34/H34*100)</f>
        <v>0</v>
      </c>
      <c r="R34" s="2" t="s">
        <v>71</v>
      </c>
      <c r="S34" s="2" t="s">
        <v>71</v>
      </c>
      <c r="T34" s="2">
        <v>1500000</v>
      </c>
    </row>
    <row r="35" spans="1:20" x14ac:dyDescent="0.25">
      <c r="A35" s="2"/>
      <c r="B35" s="2" t="s">
        <v>176</v>
      </c>
      <c r="C35" s="2"/>
      <c r="D35" s="2">
        <v>23</v>
      </c>
      <c r="E35" s="2">
        <v>309943</v>
      </c>
      <c r="F35" s="2">
        <v>0</v>
      </c>
      <c r="G35" s="2">
        <v>0</v>
      </c>
      <c r="H35" s="2">
        <v>309943</v>
      </c>
      <c r="I35" s="10">
        <f>SUM(H35/112574340*100)</f>
        <v>0.27532295547990776</v>
      </c>
      <c r="J35" s="2">
        <v>309943</v>
      </c>
      <c r="K35" s="2">
        <v>0</v>
      </c>
      <c r="L35" s="2">
        <f>+J35+K35</f>
        <v>309943</v>
      </c>
      <c r="M35" s="10">
        <f>SUM(L35/112574340*100)</f>
        <v>0.27532295547990776</v>
      </c>
      <c r="N35" s="2">
        <v>0</v>
      </c>
      <c r="O35" s="10">
        <f>SUM((H35+N35)/112574340*100)</f>
        <v>0.27532295547990776</v>
      </c>
      <c r="P35" s="2">
        <v>0</v>
      </c>
      <c r="Q35" s="10">
        <v>0</v>
      </c>
      <c r="R35" s="2" t="s">
        <v>71</v>
      </c>
      <c r="S35" s="2" t="s">
        <v>71</v>
      </c>
      <c r="T35" s="2">
        <v>293893</v>
      </c>
    </row>
    <row r="36" spans="1:20" s="4" customFormat="1" x14ac:dyDescent="0.25">
      <c r="A36" s="8"/>
      <c r="B36" s="8" t="s">
        <v>177</v>
      </c>
      <c r="C36" s="8"/>
      <c r="D36" s="8">
        <f t="shared" ref="D36:P36" si="5">+D8+D13+D14+D15+D16+D29+D30+D31+D33+D35</f>
        <v>163</v>
      </c>
      <c r="E36" s="8">
        <f t="shared" si="5"/>
        <v>71799445</v>
      </c>
      <c r="F36" s="8">
        <f t="shared" si="5"/>
        <v>0</v>
      </c>
      <c r="G36" s="8">
        <f t="shared" si="5"/>
        <v>0</v>
      </c>
      <c r="H36" s="8">
        <f t="shared" si="5"/>
        <v>71799445</v>
      </c>
      <c r="I36" s="11">
        <f t="shared" si="5"/>
        <v>63.77958334021767</v>
      </c>
      <c r="J36" s="8">
        <f t="shared" si="5"/>
        <v>71799445</v>
      </c>
      <c r="K36" s="8">
        <f t="shared" si="5"/>
        <v>0</v>
      </c>
      <c r="L36" s="8">
        <f t="shared" si="5"/>
        <v>71799445</v>
      </c>
      <c r="M36" s="11">
        <f t="shared" si="5"/>
        <v>63.77958334021767</v>
      </c>
      <c r="N36" s="8">
        <f t="shared" si="5"/>
        <v>0</v>
      </c>
      <c r="O36" s="11">
        <f t="shared" si="5"/>
        <v>63.77958334021767</v>
      </c>
      <c r="P36" s="8">
        <f t="shared" si="5"/>
        <v>0</v>
      </c>
      <c r="Q36" s="11">
        <v>0</v>
      </c>
      <c r="R36" s="8" t="s">
        <v>71</v>
      </c>
      <c r="S36" s="8" t="s">
        <v>71</v>
      </c>
      <c r="T36" s="8">
        <f>+T8+T13+T14+T15+T16+T29+T30+T31+T33+T35</f>
        <v>71783195</v>
      </c>
    </row>
    <row r="37" spans="1:20" x14ac:dyDescent="0.25">
      <c r="A37" s="3" t="s">
        <v>118</v>
      </c>
      <c r="B37" s="2" t="s">
        <v>178</v>
      </c>
      <c r="C37" s="2"/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10">
        <f>SUM(H37/112574340*100)</f>
        <v>0</v>
      </c>
      <c r="J37" s="2">
        <v>0</v>
      </c>
      <c r="K37" s="2">
        <v>0</v>
      </c>
      <c r="L37" s="2">
        <f>+J37+K37</f>
        <v>0</v>
      </c>
      <c r="M37" s="10">
        <f>SUM(L37/112574340*100)</f>
        <v>0</v>
      </c>
      <c r="N37" s="2">
        <v>0</v>
      </c>
      <c r="O37" s="10">
        <f>SUM((H37+N37)/112574340*100)</f>
        <v>0</v>
      </c>
      <c r="P37" s="2">
        <v>0</v>
      </c>
      <c r="Q37" s="10">
        <v>0</v>
      </c>
      <c r="R37" s="2" t="s">
        <v>71</v>
      </c>
      <c r="S37" s="2" t="s">
        <v>71</v>
      </c>
      <c r="T37" s="2">
        <v>0</v>
      </c>
    </row>
    <row r="38" spans="1:20" s="4" customFormat="1" x14ac:dyDescent="0.25">
      <c r="A38" s="8"/>
      <c r="B38" s="8" t="s">
        <v>179</v>
      </c>
      <c r="C38" s="8"/>
      <c r="D38" s="8">
        <f t="shared" ref="D38:P38" si="6">+D37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11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11">
        <f t="shared" si="6"/>
        <v>0</v>
      </c>
      <c r="N38" s="8">
        <f t="shared" si="6"/>
        <v>0</v>
      </c>
      <c r="O38" s="11">
        <f t="shared" si="6"/>
        <v>0</v>
      </c>
      <c r="P38" s="8">
        <f t="shared" si="6"/>
        <v>0</v>
      </c>
      <c r="Q38" s="11">
        <v>0</v>
      </c>
      <c r="R38" s="8" t="str">
        <f>+R37</f>
        <v>NA</v>
      </c>
      <c r="S38" s="8" t="str">
        <f>+S37</f>
        <v>NA</v>
      </c>
      <c r="T38" s="8">
        <f>+T37</f>
        <v>0</v>
      </c>
    </row>
    <row r="39" spans="1:20" x14ac:dyDescent="0.25">
      <c r="A39" s="3" t="s">
        <v>180</v>
      </c>
      <c r="B39" s="2" t="s">
        <v>181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3" t="s">
        <v>87</v>
      </c>
      <c r="B40" s="2" t="s">
        <v>182</v>
      </c>
      <c r="C40" s="2"/>
      <c r="D40" s="2">
        <v>19633</v>
      </c>
      <c r="E40" s="2">
        <v>5272119</v>
      </c>
      <c r="F40" s="2">
        <v>0</v>
      </c>
      <c r="G40" s="2">
        <v>0</v>
      </c>
      <c r="H40" s="2">
        <v>5272119</v>
      </c>
      <c r="I40" s="10">
        <f>SUM(H40/112574340*100)</f>
        <v>4.6832333194225262</v>
      </c>
      <c r="J40" s="2">
        <v>5272119</v>
      </c>
      <c r="K40" s="2">
        <v>0</v>
      </c>
      <c r="L40" s="2">
        <f>+J40+K40</f>
        <v>5272119</v>
      </c>
      <c r="M40" s="10">
        <f>SUM(L40/112574340*100)</f>
        <v>4.6832333194225262</v>
      </c>
      <c r="N40" s="2">
        <v>0</v>
      </c>
      <c r="O40" s="10">
        <f>SUM((H40+N40)/112574340*100)</f>
        <v>4.6832333194225262</v>
      </c>
      <c r="P40" s="2">
        <v>0</v>
      </c>
      <c r="Q40" s="10">
        <v>0</v>
      </c>
      <c r="R40" s="2" t="s">
        <v>71</v>
      </c>
      <c r="S40" s="2" t="s">
        <v>71</v>
      </c>
      <c r="T40" s="2">
        <v>4931543</v>
      </c>
    </row>
    <row r="41" spans="1:20" x14ac:dyDescent="0.25">
      <c r="A41" s="2"/>
      <c r="B41" s="2" t="s">
        <v>183</v>
      </c>
      <c r="C41" s="2"/>
      <c r="D41" s="2">
        <v>13</v>
      </c>
      <c r="E41" s="2">
        <v>867803</v>
      </c>
      <c r="F41" s="2">
        <v>0</v>
      </c>
      <c r="G41" s="2">
        <v>0</v>
      </c>
      <c r="H41" s="2">
        <v>867803</v>
      </c>
      <c r="I41" s="10">
        <f>SUM(H41/112574340*100)</f>
        <v>0.7708710528527194</v>
      </c>
      <c r="J41" s="2">
        <v>867803</v>
      </c>
      <c r="K41" s="2">
        <v>0</v>
      </c>
      <c r="L41" s="2">
        <f>+J41+K41</f>
        <v>867803</v>
      </c>
      <c r="M41" s="10">
        <f>SUM(L41/112574340*100)</f>
        <v>0.7708710528527194</v>
      </c>
      <c r="N41" s="2">
        <v>0</v>
      </c>
      <c r="O41" s="10">
        <f>SUM((H41+N41)/112574340*100)</f>
        <v>0.7708710528527194</v>
      </c>
      <c r="P41" s="2">
        <v>0</v>
      </c>
      <c r="Q41" s="10">
        <v>0</v>
      </c>
      <c r="R41" s="2" t="s">
        <v>71</v>
      </c>
      <c r="S41" s="2" t="s">
        <v>71</v>
      </c>
      <c r="T41" s="2">
        <v>867803</v>
      </c>
    </row>
    <row r="42" spans="1:2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 t="s">
        <v>111</v>
      </c>
      <c r="B43" s="2" t="s">
        <v>184</v>
      </c>
      <c r="C43" s="2"/>
      <c r="D43" s="2">
        <v>3</v>
      </c>
      <c r="E43" s="2">
        <v>1970</v>
      </c>
      <c r="F43" s="2">
        <v>0</v>
      </c>
      <c r="G43" s="2">
        <v>0</v>
      </c>
      <c r="H43" s="2">
        <v>1970</v>
      </c>
      <c r="I43" s="10">
        <f>SUM(H43/112574340*100)</f>
        <v>1.7499547410182463E-3</v>
      </c>
      <c r="J43" s="2">
        <v>1970</v>
      </c>
      <c r="K43" s="2">
        <v>0</v>
      </c>
      <c r="L43" s="2">
        <f>+J43+K43</f>
        <v>1970</v>
      </c>
      <c r="M43" s="10">
        <f>SUM(L43/112574340*100)</f>
        <v>1.7499547410182463E-3</v>
      </c>
      <c r="N43" s="2">
        <v>0</v>
      </c>
      <c r="O43" s="10">
        <f>SUM((H43+N43)/112574340*100)</f>
        <v>1.7499547410182463E-3</v>
      </c>
      <c r="P43" s="2">
        <v>0</v>
      </c>
      <c r="Q43" s="10">
        <v>0</v>
      </c>
      <c r="R43" s="2" t="s">
        <v>71</v>
      </c>
      <c r="S43" s="2" t="s">
        <v>71</v>
      </c>
      <c r="T43" s="2">
        <v>1970</v>
      </c>
    </row>
    <row r="44" spans="1:20" x14ac:dyDescent="0.25">
      <c r="A44" s="2" t="s">
        <v>113</v>
      </c>
      <c r="B44" s="2" t="s">
        <v>185</v>
      </c>
      <c r="C44" s="2"/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10">
        <f>SUM(H44/112574340*100)</f>
        <v>0</v>
      </c>
      <c r="J44" s="2">
        <v>0</v>
      </c>
      <c r="K44" s="2">
        <v>0</v>
      </c>
      <c r="L44" s="2">
        <f>+J44+K44</f>
        <v>0</v>
      </c>
      <c r="M44" s="10">
        <f>SUM(L44/112574340*100)</f>
        <v>0</v>
      </c>
      <c r="N44" s="2">
        <v>0</v>
      </c>
      <c r="O44" s="10">
        <f>SUM((H44+N44)/112574340*100)</f>
        <v>0</v>
      </c>
      <c r="P44" s="2">
        <v>0</v>
      </c>
      <c r="Q44" s="10">
        <v>0</v>
      </c>
      <c r="R44" s="2" t="s">
        <v>71</v>
      </c>
      <c r="S44" s="2" t="s">
        <v>71</v>
      </c>
      <c r="T44" s="2">
        <v>0</v>
      </c>
    </row>
    <row r="45" spans="1:20" x14ac:dyDescent="0.25">
      <c r="A45" s="2" t="s">
        <v>115</v>
      </c>
      <c r="B45" s="2" t="s">
        <v>186</v>
      </c>
      <c r="C45" s="2"/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10">
        <f>SUM(H45/112574340*100)</f>
        <v>0</v>
      </c>
      <c r="J45" s="2">
        <v>0</v>
      </c>
      <c r="K45" s="2">
        <v>0</v>
      </c>
      <c r="L45" s="2">
        <f>+J45+K45</f>
        <v>0</v>
      </c>
      <c r="M45" s="10">
        <f>SUM(L45/112574340*100)</f>
        <v>0</v>
      </c>
      <c r="N45" s="2">
        <v>0</v>
      </c>
      <c r="O45" s="10">
        <f>SUM((H45+N45)/112574340*100)</f>
        <v>0</v>
      </c>
      <c r="P45" s="2">
        <v>0</v>
      </c>
      <c r="Q45" s="10">
        <v>0</v>
      </c>
      <c r="R45" s="2" t="s">
        <v>71</v>
      </c>
      <c r="S45" s="2" t="s">
        <v>71</v>
      </c>
      <c r="T45" s="2">
        <v>0</v>
      </c>
    </row>
    <row r="46" spans="1:20" x14ac:dyDescent="0.25">
      <c r="A46" s="2" t="s">
        <v>124</v>
      </c>
      <c r="B46" s="2" t="s">
        <v>116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 t="s">
        <v>187</v>
      </c>
      <c r="C47" s="2"/>
      <c r="D47" s="2">
        <v>7</v>
      </c>
      <c r="E47" s="2">
        <v>162720</v>
      </c>
      <c r="F47" s="2">
        <v>0</v>
      </c>
      <c r="G47" s="2">
        <v>0</v>
      </c>
      <c r="H47" s="2">
        <v>162720</v>
      </c>
      <c r="I47" s="10">
        <f t="shared" ref="I47:I52" si="7">SUM(H47/112574340*100)</f>
        <v>0.14454448500430916</v>
      </c>
      <c r="J47" s="2">
        <v>162720</v>
      </c>
      <c r="K47" s="2">
        <v>0</v>
      </c>
      <c r="L47" s="2">
        <f t="shared" ref="L47:L52" si="8">+J47+K47</f>
        <v>162720</v>
      </c>
      <c r="M47" s="10">
        <f t="shared" ref="M47:M52" si="9">SUM(L47/112574340*100)</f>
        <v>0.14454448500430916</v>
      </c>
      <c r="N47" s="2">
        <v>0</v>
      </c>
      <c r="O47" s="10">
        <f t="shared" ref="O47:O52" si="10">SUM((H47+N47)/112574340*100)</f>
        <v>0.14454448500430916</v>
      </c>
      <c r="P47" s="2">
        <v>0</v>
      </c>
      <c r="Q47" s="10">
        <v>0</v>
      </c>
      <c r="R47" s="2" t="s">
        <v>71</v>
      </c>
      <c r="S47" s="2" t="s">
        <v>71</v>
      </c>
      <c r="T47" s="2">
        <v>600</v>
      </c>
    </row>
    <row r="48" spans="1:20" x14ac:dyDescent="0.25">
      <c r="A48" s="2"/>
      <c r="B48" s="2" t="s">
        <v>188</v>
      </c>
      <c r="C48" s="2"/>
      <c r="D48" s="2">
        <v>571</v>
      </c>
      <c r="E48" s="2">
        <v>3022717</v>
      </c>
      <c r="F48" s="2">
        <v>0</v>
      </c>
      <c r="G48" s="2">
        <v>0</v>
      </c>
      <c r="H48" s="2">
        <v>3022717</v>
      </c>
      <c r="I48" s="10">
        <f t="shared" si="7"/>
        <v>2.6850852512215484</v>
      </c>
      <c r="J48" s="2">
        <v>3022717</v>
      </c>
      <c r="K48" s="2">
        <v>0</v>
      </c>
      <c r="L48" s="2">
        <f t="shared" si="8"/>
        <v>3022717</v>
      </c>
      <c r="M48" s="10">
        <f t="shared" si="9"/>
        <v>2.6850852512215484</v>
      </c>
      <c r="N48" s="2">
        <v>0</v>
      </c>
      <c r="O48" s="10">
        <f t="shared" si="10"/>
        <v>2.6850852512215484</v>
      </c>
      <c r="P48" s="2">
        <v>0</v>
      </c>
      <c r="Q48" s="10">
        <v>0</v>
      </c>
      <c r="R48" s="2" t="s">
        <v>71</v>
      </c>
      <c r="S48" s="2" t="s">
        <v>71</v>
      </c>
      <c r="T48" s="2">
        <v>2605717</v>
      </c>
    </row>
    <row r="49" spans="1:20" x14ac:dyDescent="0.25">
      <c r="A49" s="2"/>
      <c r="B49" s="2" t="s">
        <v>189</v>
      </c>
      <c r="C49" s="2"/>
      <c r="D49" s="2">
        <v>155</v>
      </c>
      <c r="E49" s="2">
        <v>233076</v>
      </c>
      <c r="F49" s="2">
        <v>0</v>
      </c>
      <c r="G49" s="2">
        <v>0</v>
      </c>
      <c r="H49" s="2">
        <v>233076</v>
      </c>
      <c r="I49" s="10">
        <f t="shared" si="7"/>
        <v>0.20704185340993339</v>
      </c>
      <c r="J49" s="2">
        <v>233076</v>
      </c>
      <c r="K49" s="2">
        <v>0</v>
      </c>
      <c r="L49" s="2">
        <f t="shared" si="8"/>
        <v>233076</v>
      </c>
      <c r="M49" s="10">
        <f t="shared" si="9"/>
        <v>0.20704185340993339</v>
      </c>
      <c r="N49" s="2">
        <v>0</v>
      </c>
      <c r="O49" s="10">
        <f t="shared" si="10"/>
        <v>0.20704185340993339</v>
      </c>
      <c r="P49" s="2">
        <v>0</v>
      </c>
      <c r="Q49" s="10">
        <v>0</v>
      </c>
      <c r="R49" s="2" t="s">
        <v>71</v>
      </c>
      <c r="S49" s="2" t="s">
        <v>71</v>
      </c>
      <c r="T49" s="2">
        <v>233076</v>
      </c>
    </row>
    <row r="50" spans="1:20" x14ac:dyDescent="0.25">
      <c r="A50" s="2"/>
      <c r="B50" s="2" t="s">
        <v>190</v>
      </c>
      <c r="C50" s="2"/>
      <c r="D50" s="2">
        <v>199</v>
      </c>
      <c r="E50" s="2">
        <v>116200</v>
      </c>
      <c r="F50" s="2">
        <v>0</v>
      </c>
      <c r="G50" s="2">
        <v>0</v>
      </c>
      <c r="H50" s="2">
        <v>116200</v>
      </c>
      <c r="I50" s="10">
        <f t="shared" si="7"/>
        <v>0.1032206806631067</v>
      </c>
      <c r="J50" s="2">
        <v>116200</v>
      </c>
      <c r="K50" s="2">
        <v>0</v>
      </c>
      <c r="L50" s="2">
        <f t="shared" si="8"/>
        <v>116200</v>
      </c>
      <c r="M50" s="10">
        <f t="shared" si="9"/>
        <v>0.1032206806631067</v>
      </c>
      <c r="N50" s="2">
        <v>0</v>
      </c>
      <c r="O50" s="10">
        <f t="shared" si="10"/>
        <v>0.1032206806631067</v>
      </c>
      <c r="P50" s="2">
        <v>0</v>
      </c>
      <c r="Q50" s="10">
        <v>0</v>
      </c>
      <c r="R50" s="2" t="s">
        <v>71</v>
      </c>
      <c r="S50" s="2" t="s">
        <v>71</v>
      </c>
      <c r="T50" s="2">
        <v>116200</v>
      </c>
    </row>
    <row r="51" spans="1:20" x14ac:dyDescent="0.25">
      <c r="A51" s="2"/>
      <c r="B51" s="2" t="s">
        <v>191</v>
      </c>
      <c r="C51" s="2"/>
      <c r="D51" s="2">
        <v>428</v>
      </c>
      <c r="E51" s="2">
        <v>6128342</v>
      </c>
      <c r="F51" s="2">
        <v>0</v>
      </c>
      <c r="G51" s="2">
        <v>0</v>
      </c>
      <c r="H51" s="2">
        <v>6128342</v>
      </c>
      <c r="I51" s="10">
        <f t="shared" si="7"/>
        <v>5.4438178362848939</v>
      </c>
      <c r="J51" s="2">
        <v>6128342</v>
      </c>
      <c r="K51" s="2">
        <v>0</v>
      </c>
      <c r="L51" s="2">
        <f t="shared" si="8"/>
        <v>6128342</v>
      </c>
      <c r="M51" s="10">
        <f t="shared" si="9"/>
        <v>5.4438178362848939</v>
      </c>
      <c r="N51" s="2">
        <v>0</v>
      </c>
      <c r="O51" s="10">
        <f t="shared" si="10"/>
        <v>5.4438178362848939</v>
      </c>
      <c r="P51" s="2">
        <v>0</v>
      </c>
      <c r="Q51" s="10">
        <v>0</v>
      </c>
      <c r="R51" s="2" t="s">
        <v>71</v>
      </c>
      <c r="S51" s="2" t="s">
        <v>71</v>
      </c>
      <c r="T51" s="2">
        <v>6126842</v>
      </c>
    </row>
    <row r="52" spans="1:20" x14ac:dyDescent="0.25">
      <c r="A52" s="2"/>
      <c r="B52" s="2" t="s">
        <v>192</v>
      </c>
      <c r="C52" s="2" t="s">
        <v>193</v>
      </c>
      <c r="D52" s="2">
        <v>2</v>
      </c>
      <c r="E52" s="2">
        <v>4730576</v>
      </c>
      <c r="F52" s="2">
        <v>0</v>
      </c>
      <c r="G52" s="2">
        <v>0</v>
      </c>
      <c r="H52" s="2">
        <v>4730576</v>
      </c>
      <c r="I52" s="10">
        <f t="shared" si="7"/>
        <v>4.2021796441355992</v>
      </c>
      <c r="J52" s="2">
        <v>4730576</v>
      </c>
      <c r="K52" s="2">
        <v>0</v>
      </c>
      <c r="L52" s="2">
        <f t="shared" si="8"/>
        <v>4730576</v>
      </c>
      <c r="M52" s="10">
        <f t="shared" si="9"/>
        <v>4.2021796441355992</v>
      </c>
      <c r="N52" s="2">
        <v>0</v>
      </c>
      <c r="O52" s="10">
        <f t="shared" si="10"/>
        <v>4.2021796441355992</v>
      </c>
      <c r="P52" s="2">
        <v>0</v>
      </c>
      <c r="Q52" s="10">
        <f>SUM(P52/H52*100)</f>
        <v>0</v>
      </c>
      <c r="R52" s="2" t="s">
        <v>71</v>
      </c>
      <c r="S52" s="2" t="s">
        <v>71</v>
      </c>
      <c r="T52" s="2">
        <v>4730576</v>
      </c>
    </row>
    <row r="53" spans="1:20" s="4" customFormat="1" x14ac:dyDescent="0.25">
      <c r="A53" s="8"/>
      <c r="B53" s="8" t="s">
        <v>194</v>
      </c>
      <c r="C53" s="8"/>
      <c r="D53" s="8">
        <f t="shared" ref="D53:P53" si="11">+D40+D41+D43+D44+D45+D47+D48+D49+D50+D51</f>
        <v>21009</v>
      </c>
      <c r="E53" s="8">
        <f t="shared" si="11"/>
        <v>15804947</v>
      </c>
      <c r="F53" s="8">
        <f t="shared" si="11"/>
        <v>0</v>
      </c>
      <c r="G53" s="8">
        <f t="shared" si="11"/>
        <v>0</v>
      </c>
      <c r="H53" s="8">
        <f t="shared" si="11"/>
        <v>15804947</v>
      </c>
      <c r="I53" s="11">
        <f t="shared" si="11"/>
        <v>14.039564433600056</v>
      </c>
      <c r="J53" s="8">
        <f t="shared" si="11"/>
        <v>15804947</v>
      </c>
      <c r="K53" s="8">
        <f t="shared" si="11"/>
        <v>0</v>
      </c>
      <c r="L53" s="8">
        <f t="shared" si="11"/>
        <v>15804947</v>
      </c>
      <c r="M53" s="11">
        <f t="shared" si="11"/>
        <v>14.039564433600056</v>
      </c>
      <c r="N53" s="8">
        <f t="shared" si="11"/>
        <v>0</v>
      </c>
      <c r="O53" s="11">
        <f t="shared" si="11"/>
        <v>14.039564433600056</v>
      </c>
      <c r="P53" s="8">
        <f t="shared" si="11"/>
        <v>0</v>
      </c>
      <c r="Q53" s="11">
        <v>0</v>
      </c>
      <c r="R53" s="8"/>
      <c r="S53" s="8"/>
      <c r="T53" s="8">
        <f>+T40+T41+T43+T44+T45+T47+T48+T49+T50+T51</f>
        <v>14883751</v>
      </c>
    </row>
    <row r="54" spans="1:20" s="4" customFormat="1" x14ac:dyDescent="0.25">
      <c r="A54" s="8"/>
      <c r="B54" s="8" t="s">
        <v>195</v>
      </c>
      <c r="C54" s="8"/>
      <c r="D54" s="8">
        <f t="shared" ref="D54:P54" si="12">+D36+D38+D53</f>
        <v>21172</v>
      </c>
      <c r="E54" s="8">
        <f t="shared" si="12"/>
        <v>87604392</v>
      </c>
      <c r="F54" s="8">
        <f t="shared" si="12"/>
        <v>0</v>
      </c>
      <c r="G54" s="8">
        <f t="shared" si="12"/>
        <v>0</v>
      </c>
      <c r="H54" s="8">
        <f t="shared" si="12"/>
        <v>87604392</v>
      </c>
      <c r="I54" s="11">
        <f t="shared" si="12"/>
        <v>77.819147773817718</v>
      </c>
      <c r="J54" s="8">
        <f t="shared" si="12"/>
        <v>87604392</v>
      </c>
      <c r="K54" s="8">
        <f t="shared" si="12"/>
        <v>0</v>
      </c>
      <c r="L54" s="8">
        <f t="shared" si="12"/>
        <v>87604392</v>
      </c>
      <c r="M54" s="11">
        <f t="shared" si="12"/>
        <v>77.819147773817718</v>
      </c>
      <c r="N54" s="8">
        <f t="shared" si="12"/>
        <v>0</v>
      </c>
      <c r="O54" s="11">
        <f t="shared" si="12"/>
        <v>77.819147773817718</v>
      </c>
      <c r="P54" s="8">
        <f t="shared" si="12"/>
        <v>0</v>
      </c>
      <c r="Q54" s="11">
        <v>0</v>
      </c>
      <c r="R54" s="8"/>
      <c r="S54" s="8"/>
      <c r="T54" s="8">
        <f>+T36+T38+T53</f>
        <v>86666946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196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129</v>
      </c>
      <c r="J3" s="18" t="s">
        <v>40</v>
      </c>
      <c r="K3" s="18"/>
      <c r="L3" s="18"/>
      <c r="M3" s="18"/>
      <c r="N3" s="6" t="s">
        <v>41</v>
      </c>
      <c r="O3" s="6" t="s">
        <v>42</v>
      </c>
      <c r="P3" s="18" t="s">
        <v>43</v>
      </c>
      <c r="Q3" s="18"/>
      <c r="R3" s="18" t="s">
        <v>44</v>
      </c>
      <c r="S3" s="18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19" t="s">
        <v>46</v>
      </c>
      <c r="K4" s="19"/>
      <c r="L4" s="19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1" t="s">
        <v>61</v>
      </c>
      <c r="K6" s="21"/>
      <c r="L6" s="21"/>
      <c r="M6" s="21"/>
      <c r="N6" s="13" t="s">
        <v>62</v>
      </c>
      <c r="O6" s="13" t="s">
        <v>63</v>
      </c>
      <c r="P6" s="21" t="s">
        <v>64</v>
      </c>
      <c r="Q6" s="21"/>
      <c r="R6" s="21" t="s">
        <v>65</v>
      </c>
      <c r="S6" s="21"/>
      <c r="T6" s="13" t="s">
        <v>66</v>
      </c>
    </row>
    <row r="7" spans="1:20" x14ac:dyDescent="0.25">
      <c r="A7" s="3" t="s">
        <v>85</v>
      </c>
      <c r="B7" s="2" t="s">
        <v>197</v>
      </c>
      <c r="C7" s="2"/>
      <c r="D7" s="2">
        <v>0</v>
      </c>
      <c r="E7" s="2">
        <v>0</v>
      </c>
      <c r="F7" s="2">
        <v>0</v>
      </c>
      <c r="G7" s="2">
        <v>0</v>
      </c>
      <c r="H7" s="2">
        <v>0</v>
      </c>
      <c r="I7" s="10">
        <f>SUM(H7/112574340*100)</f>
        <v>0</v>
      </c>
      <c r="J7" s="2">
        <v>0</v>
      </c>
      <c r="K7" s="2">
        <v>0</v>
      </c>
      <c r="L7" s="2">
        <f>+J7+K7</f>
        <v>0</v>
      </c>
      <c r="M7" s="10">
        <f>SUM(L7/112574340*100)</f>
        <v>0</v>
      </c>
      <c r="N7" s="2">
        <v>0</v>
      </c>
      <c r="O7" s="10">
        <f>SUM((H7+N7)/112574340*100)</f>
        <v>0</v>
      </c>
      <c r="P7" s="2">
        <v>0</v>
      </c>
      <c r="Q7" s="10">
        <v>0</v>
      </c>
      <c r="R7" s="2" t="s">
        <v>71</v>
      </c>
      <c r="S7" s="2" t="s">
        <v>71</v>
      </c>
      <c r="T7" s="2">
        <v>0</v>
      </c>
    </row>
    <row r="8" spans="1:20" x14ac:dyDescent="0.25">
      <c r="A8" s="3" t="s">
        <v>118</v>
      </c>
      <c r="B8" s="2" t="s">
        <v>198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SUM(H8/112574340*100)</f>
        <v>0</v>
      </c>
      <c r="J8" s="2">
        <v>0</v>
      </c>
      <c r="K8" s="2">
        <v>0</v>
      </c>
      <c r="L8" s="2">
        <f>+J8+K8</f>
        <v>0</v>
      </c>
      <c r="M8" s="10">
        <f>SUM(L8/112574340*100)</f>
        <v>0</v>
      </c>
      <c r="N8" s="2">
        <v>0</v>
      </c>
      <c r="O8" s="10">
        <f>SUM((H8+N8)/112574340*100)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4" customFormat="1" x14ac:dyDescent="0.25">
      <c r="A10" s="8"/>
      <c r="B10" s="8" t="s">
        <v>199</v>
      </c>
      <c r="C10" s="8"/>
      <c r="D10" s="8">
        <f t="shared" ref="D10:Q10" si="0">+D7+D8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11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11">
        <f t="shared" si="0"/>
        <v>0</v>
      </c>
      <c r="N10" s="8">
        <f t="shared" si="0"/>
        <v>0</v>
      </c>
      <c r="O10" s="11">
        <f t="shared" si="0"/>
        <v>0</v>
      </c>
      <c r="P10" s="8">
        <f t="shared" si="0"/>
        <v>0</v>
      </c>
      <c r="Q10" s="11">
        <f t="shared" si="0"/>
        <v>0</v>
      </c>
      <c r="R10" s="8"/>
      <c r="S10" s="8"/>
      <c r="T10" s="8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5" customFormat="1" ht="15.75" x14ac:dyDescent="0.25">
      <c r="A1" s="14" t="s">
        <v>200</v>
      </c>
      <c r="B1" s="14"/>
      <c r="C1" s="14"/>
      <c r="D1" s="14"/>
    </row>
    <row r="2" spans="1:4" x14ac:dyDescent="0.25">
      <c r="A2" s="2" t="s">
        <v>201</v>
      </c>
      <c r="B2" s="2" t="s">
        <v>202</v>
      </c>
      <c r="C2" s="2" t="s">
        <v>203</v>
      </c>
      <c r="D2" s="2" t="s">
        <v>204</v>
      </c>
    </row>
    <row r="3" spans="1:4" x14ac:dyDescent="0.25">
      <c r="A3" s="2"/>
      <c r="B3" s="2"/>
      <c r="C3" s="2"/>
      <c r="D3" s="2"/>
    </row>
    <row r="4" spans="1:4" s="4" customFormat="1" x14ac:dyDescent="0.25">
      <c r="A4" s="8" t="s">
        <v>78</v>
      </c>
      <c r="B4" s="8"/>
      <c r="C4" s="8">
        <f>SUM(C2:C3)</f>
        <v>0</v>
      </c>
      <c r="D4" s="8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3:B3"/>
    </sheetView>
  </sheetViews>
  <sheetFormatPr defaultRowHeight="15" x14ac:dyDescent="0.25"/>
  <cols>
    <col min="1" max="2" width="50.7109375" customWidth="1"/>
  </cols>
  <sheetData>
    <row r="1" spans="1:2" s="5" customFormat="1" ht="15.75" x14ac:dyDescent="0.25">
      <c r="A1" s="22" t="s">
        <v>205</v>
      </c>
      <c r="B1" s="22"/>
    </row>
    <row r="2" spans="1:2" x14ac:dyDescent="0.25">
      <c r="A2" s="2" t="s">
        <v>34</v>
      </c>
      <c r="B2" s="2" t="s">
        <v>203</v>
      </c>
    </row>
    <row r="3" spans="1:2" x14ac:dyDescent="0.25">
      <c r="A3" s="15">
        <v>111</v>
      </c>
      <c r="B3" s="15">
        <v>73715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mohsin.mohd</dc:creator>
  <cp:lastModifiedBy>Ravikumar Nukala</cp:lastModifiedBy>
  <dcterms:created xsi:type="dcterms:W3CDTF">2017-10-07T03:26:48Z</dcterms:created>
  <dcterms:modified xsi:type="dcterms:W3CDTF">2017-10-21T12:48:09Z</dcterms:modified>
</cp:coreProperties>
</file>