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1295" windowHeight="4815" activeTab="3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45621"/>
</workbook>
</file>

<file path=xl/calcChain.xml><?xml version="1.0" encoding="utf-8"?>
<calcChain xmlns="http://schemas.openxmlformats.org/spreadsheetml/2006/main">
  <c r="D59" i="4" l="1"/>
  <c r="C59" i="4"/>
  <c r="D4" i="6"/>
  <c r="C4" i="6"/>
  <c r="T10" i="5"/>
  <c r="Q10" i="5"/>
  <c r="P10" i="5"/>
  <c r="N10" i="5"/>
  <c r="L10" i="5"/>
  <c r="K10" i="5"/>
  <c r="J10" i="5"/>
  <c r="H10" i="5"/>
  <c r="G10" i="5"/>
  <c r="F10" i="5"/>
  <c r="E10" i="5"/>
  <c r="D10" i="5"/>
  <c r="O8" i="5"/>
  <c r="L8" i="5"/>
  <c r="M8" i="5" s="1"/>
  <c r="I8" i="5"/>
  <c r="O7" i="5"/>
  <c r="O10" i="5" s="1"/>
  <c r="L7" i="5"/>
  <c r="M7" i="5" s="1"/>
  <c r="I7" i="5"/>
  <c r="I10" i="5" s="1"/>
  <c r="T49" i="4"/>
  <c r="P49" i="4"/>
  <c r="N49" i="4"/>
  <c r="K49" i="4"/>
  <c r="J49" i="4"/>
  <c r="I49" i="4"/>
  <c r="H49" i="4"/>
  <c r="G49" i="4"/>
  <c r="F49" i="4"/>
  <c r="E49" i="4"/>
  <c r="D49" i="4"/>
  <c r="Q48" i="4"/>
  <c r="O48" i="4"/>
  <c r="L48" i="4"/>
  <c r="M48" i="4" s="1"/>
  <c r="I48" i="4"/>
  <c r="O47" i="4"/>
  <c r="L47" i="4"/>
  <c r="M47" i="4" s="1"/>
  <c r="I47" i="4"/>
  <c r="O46" i="4"/>
  <c r="L46" i="4"/>
  <c r="M46" i="4" s="1"/>
  <c r="I46" i="4"/>
  <c r="O45" i="4"/>
  <c r="L45" i="4"/>
  <c r="M45" i="4" s="1"/>
  <c r="I45" i="4"/>
  <c r="O44" i="4"/>
  <c r="L44" i="4"/>
  <c r="M44" i="4" s="1"/>
  <c r="I44" i="4"/>
  <c r="O42" i="4"/>
  <c r="L42" i="4"/>
  <c r="M42" i="4" s="1"/>
  <c r="I42" i="4"/>
  <c r="O41" i="4"/>
  <c r="L41" i="4"/>
  <c r="M41" i="4" s="1"/>
  <c r="I41" i="4"/>
  <c r="O40" i="4"/>
  <c r="L40" i="4"/>
  <c r="M40" i="4" s="1"/>
  <c r="I40" i="4"/>
  <c r="O38" i="4"/>
  <c r="L38" i="4"/>
  <c r="M38" i="4" s="1"/>
  <c r="I38" i="4"/>
  <c r="O37" i="4"/>
  <c r="O49" i="4" s="1"/>
  <c r="L37" i="4"/>
  <c r="L49" i="4" s="1"/>
  <c r="I37" i="4"/>
  <c r="T35" i="4"/>
  <c r="S35" i="4"/>
  <c r="R35" i="4"/>
  <c r="P35" i="4"/>
  <c r="N35" i="4"/>
  <c r="N50" i="4" s="1"/>
  <c r="K35" i="4"/>
  <c r="J35" i="4"/>
  <c r="J50" i="4" s="1"/>
  <c r="I35" i="4"/>
  <c r="H35" i="4"/>
  <c r="G35" i="4"/>
  <c r="F35" i="4"/>
  <c r="F50" i="4" s="1"/>
  <c r="E35" i="4"/>
  <c r="D35" i="4"/>
  <c r="O34" i="4"/>
  <c r="O35" i="4" s="1"/>
  <c r="L34" i="4"/>
  <c r="L35" i="4" s="1"/>
  <c r="I34" i="4"/>
  <c r="T33" i="4"/>
  <c r="T50" i="4" s="1"/>
  <c r="P33" i="4"/>
  <c r="P50" i="4" s="1"/>
  <c r="N33" i="4"/>
  <c r="K33" i="4"/>
  <c r="K50" i="4" s="1"/>
  <c r="J33" i="4"/>
  <c r="H33" i="4"/>
  <c r="H50" i="4" s="1"/>
  <c r="G33" i="4"/>
  <c r="G50" i="4" s="1"/>
  <c r="F33" i="4"/>
  <c r="E33" i="4"/>
  <c r="E50" i="4" s="1"/>
  <c r="D33" i="4"/>
  <c r="D50" i="4" s="1"/>
  <c r="O32" i="4"/>
  <c r="M32" i="4"/>
  <c r="L32" i="4"/>
  <c r="I32" i="4"/>
  <c r="Q31" i="4"/>
  <c r="O31" i="4"/>
  <c r="L31" i="4"/>
  <c r="M31" i="4" s="1"/>
  <c r="I31" i="4"/>
  <c r="Q30" i="4"/>
  <c r="O30" i="4"/>
  <c r="M30" i="4"/>
  <c r="L30" i="4"/>
  <c r="I30" i="4"/>
  <c r="O29" i="4"/>
  <c r="M29" i="4"/>
  <c r="L29" i="4"/>
  <c r="I29" i="4"/>
  <c r="O27" i="4"/>
  <c r="M27" i="4"/>
  <c r="L27" i="4"/>
  <c r="I27" i="4"/>
  <c r="O26" i="4"/>
  <c r="M26" i="4"/>
  <c r="L26" i="4"/>
  <c r="I26" i="4"/>
  <c r="O25" i="4"/>
  <c r="M25" i="4"/>
  <c r="L25" i="4"/>
  <c r="I25" i="4"/>
  <c r="Q24" i="4"/>
  <c r="O24" i="4"/>
  <c r="M24" i="4"/>
  <c r="L24" i="4"/>
  <c r="I24" i="4"/>
  <c r="Q23" i="4"/>
  <c r="O23" i="4"/>
  <c r="L23" i="4"/>
  <c r="M23" i="4" s="1"/>
  <c r="I23" i="4"/>
  <c r="Q22" i="4"/>
  <c r="O22" i="4"/>
  <c r="L22" i="4"/>
  <c r="M22" i="4" s="1"/>
  <c r="I22" i="4"/>
  <c r="Q21" i="4"/>
  <c r="O21" i="4"/>
  <c r="M21" i="4"/>
  <c r="L21" i="4"/>
  <c r="I21" i="4"/>
  <c r="Q20" i="4"/>
  <c r="O20" i="4"/>
  <c r="M20" i="4"/>
  <c r="L20" i="4"/>
  <c r="I20" i="4"/>
  <c r="Q19" i="4"/>
  <c r="O19" i="4"/>
  <c r="L19" i="4"/>
  <c r="M19" i="4" s="1"/>
  <c r="I19" i="4"/>
  <c r="Q18" i="4"/>
  <c r="O18" i="4"/>
  <c r="L18" i="4"/>
  <c r="M18" i="4" s="1"/>
  <c r="I18" i="4"/>
  <c r="Q17" i="4"/>
  <c r="O17" i="4"/>
  <c r="M17" i="4"/>
  <c r="L17" i="4"/>
  <c r="I17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Q12" i="4"/>
  <c r="O12" i="4"/>
  <c r="M12" i="4"/>
  <c r="L12" i="4"/>
  <c r="I12" i="4"/>
  <c r="Q11" i="4"/>
  <c r="O11" i="4"/>
  <c r="L11" i="4"/>
  <c r="M11" i="4" s="1"/>
  <c r="I11" i="4"/>
  <c r="Q10" i="4"/>
  <c r="O10" i="4"/>
  <c r="L10" i="4"/>
  <c r="M10" i="4" s="1"/>
  <c r="I10" i="4"/>
  <c r="Q9" i="4"/>
  <c r="O9" i="4"/>
  <c r="M9" i="4"/>
  <c r="L9" i="4"/>
  <c r="I9" i="4"/>
  <c r="O8" i="4"/>
  <c r="O33" i="4" s="1"/>
  <c r="O50" i="4" s="1"/>
  <c r="M8" i="4"/>
  <c r="M33" i="4" s="1"/>
  <c r="L8" i="4"/>
  <c r="L33" i="4" s="1"/>
  <c r="L50" i="4" s="1"/>
  <c r="I8" i="4"/>
  <c r="I33" i="4" s="1"/>
  <c r="I50" i="4" s="1"/>
  <c r="T31" i="3"/>
  <c r="S31" i="3"/>
  <c r="R31" i="3"/>
  <c r="P31" i="3"/>
  <c r="N31" i="3"/>
  <c r="K31" i="3"/>
  <c r="J31" i="3"/>
  <c r="I31" i="3"/>
  <c r="H31" i="3"/>
  <c r="G31" i="3"/>
  <c r="F31" i="3"/>
  <c r="E31" i="3"/>
  <c r="D31" i="3"/>
  <c r="O29" i="3"/>
  <c r="L29" i="3"/>
  <c r="M29" i="3" s="1"/>
  <c r="I29" i="3"/>
  <c r="O27" i="3"/>
  <c r="L27" i="3"/>
  <c r="M27" i="3" s="1"/>
  <c r="I27" i="3"/>
  <c r="O25" i="3"/>
  <c r="L25" i="3"/>
  <c r="M25" i="3" s="1"/>
  <c r="I25" i="3"/>
  <c r="O24" i="3"/>
  <c r="L24" i="3"/>
  <c r="M24" i="3" s="1"/>
  <c r="I24" i="3"/>
  <c r="O23" i="3"/>
  <c r="O31" i="3" s="1"/>
  <c r="L23" i="3"/>
  <c r="L31" i="3" s="1"/>
  <c r="I23" i="3"/>
  <c r="T21" i="3"/>
  <c r="T32" i="3" s="1"/>
  <c r="R21" i="3"/>
  <c r="R32" i="3" s="1"/>
  <c r="S32" i="3" s="1"/>
  <c r="P21" i="3"/>
  <c r="P32" i="3" s="1"/>
  <c r="N21" i="3"/>
  <c r="N32" i="3" s="1"/>
  <c r="K21" i="3"/>
  <c r="K32" i="3" s="1"/>
  <c r="J21" i="3"/>
  <c r="J32" i="3" s="1"/>
  <c r="H21" i="3"/>
  <c r="H32" i="3" s="1"/>
  <c r="G21" i="3"/>
  <c r="G32" i="3" s="1"/>
  <c r="F21" i="3"/>
  <c r="F32" i="3" s="1"/>
  <c r="E21" i="3"/>
  <c r="E32" i="3" s="1"/>
  <c r="D21" i="3"/>
  <c r="D32" i="3" s="1"/>
  <c r="O20" i="3"/>
  <c r="L20" i="3"/>
  <c r="M20" i="3" s="1"/>
  <c r="I20" i="3"/>
  <c r="O19" i="3"/>
  <c r="L19" i="3"/>
  <c r="M19" i="3" s="1"/>
  <c r="I19" i="3"/>
  <c r="O18" i="3"/>
  <c r="L18" i="3"/>
  <c r="M18" i="3" s="1"/>
  <c r="I18" i="3"/>
  <c r="S17" i="3"/>
  <c r="Q17" i="3"/>
  <c r="O17" i="3"/>
  <c r="L17" i="3"/>
  <c r="M17" i="3" s="1"/>
  <c r="I17" i="3"/>
  <c r="S16" i="3"/>
  <c r="Q16" i="3"/>
  <c r="O16" i="3"/>
  <c r="L16" i="3"/>
  <c r="M16" i="3" s="1"/>
  <c r="I16" i="3"/>
  <c r="S15" i="3"/>
  <c r="Q15" i="3"/>
  <c r="O15" i="3"/>
  <c r="L15" i="3"/>
  <c r="M15" i="3" s="1"/>
  <c r="I15" i="3"/>
  <c r="S14" i="3"/>
  <c r="Q14" i="3"/>
  <c r="O14" i="3"/>
  <c r="L14" i="3"/>
  <c r="M14" i="3" s="1"/>
  <c r="I14" i="3"/>
  <c r="S13" i="3"/>
  <c r="Q13" i="3"/>
  <c r="O13" i="3"/>
  <c r="L13" i="3"/>
  <c r="M13" i="3" s="1"/>
  <c r="I13" i="3"/>
  <c r="S12" i="3"/>
  <c r="Q12" i="3"/>
  <c r="O12" i="3"/>
  <c r="L12" i="3"/>
  <c r="M12" i="3" s="1"/>
  <c r="I12" i="3"/>
  <c r="S11" i="3"/>
  <c r="Q11" i="3"/>
  <c r="O11" i="3"/>
  <c r="L11" i="3"/>
  <c r="M11" i="3" s="1"/>
  <c r="I11" i="3"/>
  <c r="S10" i="3"/>
  <c r="Q10" i="3"/>
  <c r="O10" i="3"/>
  <c r="L10" i="3"/>
  <c r="M10" i="3" s="1"/>
  <c r="I10" i="3"/>
  <c r="S9" i="3"/>
  <c r="Q9" i="3"/>
  <c r="O9" i="3"/>
  <c r="L9" i="3"/>
  <c r="M9" i="3" s="1"/>
  <c r="I9" i="3"/>
  <c r="O8" i="3"/>
  <c r="O21" i="3" s="1"/>
  <c r="O32" i="3" s="1"/>
  <c r="L8" i="3"/>
  <c r="L21" i="3" s="1"/>
  <c r="L32" i="3" s="1"/>
  <c r="I8" i="3"/>
  <c r="I21" i="3" s="1"/>
  <c r="I32" i="3" s="1"/>
  <c r="S15" i="2"/>
  <c r="Q15" i="2"/>
  <c r="O15" i="2"/>
  <c r="P15" i="2" s="1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H15" i="2" s="1"/>
  <c r="R9" i="2"/>
  <c r="R15" i="2" s="1"/>
  <c r="P9" i="2"/>
  <c r="N9" i="2"/>
  <c r="N15" i="2" s="1"/>
  <c r="L9" i="2"/>
  <c r="L15" i="2" s="1"/>
  <c r="H9" i="2"/>
  <c r="M10" i="5" l="1"/>
  <c r="S21" i="3"/>
  <c r="M23" i="3"/>
  <c r="M31" i="3" s="1"/>
  <c r="M34" i="4"/>
  <c r="M35" i="4" s="1"/>
  <c r="M50" i="4" s="1"/>
  <c r="M37" i="4"/>
  <c r="M49" i="4" s="1"/>
  <c r="M8" i="3"/>
  <c r="M21" i="3" s="1"/>
  <c r="M32" i="3" s="1"/>
</calcChain>
</file>

<file path=xl/sharedStrings.xml><?xml version="1.0" encoding="utf-8"?>
<sst xmlns="http://schemas.openxmlformats.org/spreadsheetml/2006/main" count="422" uniqueCount="202">
  <si>
    <t>Format of Holding of Specified securities</t>
  </si>
  <si>
    <t>1.</t>
  </si>
  <si>
    <t>Name of Listed Entity:CYIENT LIMITED</t>
  </si>
  <si>
    <t>2.</t>
  </si>
  <si>
    <t xml:space="preserve">Scrip Code/Name of Scrip/Class of Security:532175,INFOTECENT,EQUITY SHARES  </t>
  </si>
  <si>
    <t>3.</t>
  </si>
  <si>
    <t>Share Holding Pattern Filed under: Reg. 31(1)(a)/Reg.31(1)(b)/Reg.31(1)(c)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</si>
  <si>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</si>
  <si>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</si>
  <si>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</si>
  <si>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</si>
  <si>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</si>
  <si>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</si>
  <si>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</si>
  <si>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</si>
  <si>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</si>
  <si>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</si>
  <si>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</si>
  <si>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</si>
  <si>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</si>
  <si>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</si>
  <si>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</si>
  <si>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</si>
  <si>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</si>
  <si>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</si>
  <si>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</si>
  <si>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</si>
  <si>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</si>
  <si>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</si>
  <si>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</si>
  <si>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</si>
  <si>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</si>
  <si>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</si>
  <si>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</si>
  <si>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</si>
  <si>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</si>
  <si>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</si>
  <si>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</si>
  <si>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</si>
  <si>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</si>
  <si>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</si>
  <si>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</si>
  <si>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</si>
  <si>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</si>
  <si>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</si>
  <si>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</si>
  <si>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</si>
  <si>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</si>
  <si>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</si>
  <si>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</si>
  <si>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</si>
  <si>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</si>
  <si>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</si>
  <si>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</si>
  <si>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</si>
  <si>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</si>
  <si>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</si>
  <si>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</si>
  <si>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</si>
  <si>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</si>
  <si>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</si>
  <si>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</si>
  <si>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</si>
  <si>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</si>
  <si>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</si>
  <si>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</si>
  <si>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</si>
  <si>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</si>
  <si>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</si>
  <si>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</si>
  <si>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</si>
  <si>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</si>
  <si>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</si>
  <si>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</si>
  <si>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</si>
  <si>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</si>
  <si>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</si>
  <si>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</si>
  <si>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</si>
  <si>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</si>
  <si>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</si>
  <si>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</si>
  <si>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</si>
  <si>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</si>
  <si>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</si>
  <si>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</si>
  <si>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</si>
  <si>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</si>
  <si>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B ASHOK REDDY                                                                                                                                         </t>
  </si>
  <si>
    <t xml:space="preserve">ABRPB6267A                    </t>
  </si>
  <si>
    <t xml:space="preserve">D. NAGESWARA REDDY                                                                                                                                    </t>
  </si>
  <si>
    <t xml:space="preserve">ABVPD6682P                    </t>
  </si>
  <si>
    <t xml:space="preserve">BVR MOHAN REDDY                                                                                                                                       </t>
  </si>
  <si>
    <t xml:space="preserve">ACEPB4226B                    </t>
  </si>
  <si>
    <t xml:space="preserve">CAROL ANN REDDY                                                                                                                                       </t>
  </si>
  <si>
    <t xml:space="preserve">ACGPR6850H                    </t>
  </si>
  <si>
    <t xml:space="preserve">B G V KRISHNA                                                                                                                                         </t>
  </si>
  <si>
    <t xml:space="preserve">ACXPB3546M                    </t>
  </si>
  <si>
    <t xml:space="preserve">BODANAPU SRI VAISHNAVI                                                                                                                                </t>
  </si>
  <si>
    <t xml:space="preserve">AEVPB1899R                    </t>
  </si>
  <si>
    <t xml:space="preserve">B SUCHARITHA                                                                                                                                          </t>
  </si>
  <si>
    <t xml:space="preserve">AEVPB1912P                    </t>
  </si>
  <si>
    <t xml:space="preserve">A AMALA REDDY                                                                                                                                         </t>
  </si>
  <si>
    <t xml:space="preserve">AEYPB4129D                    </t>
  </si>
  <si>
    <t xml:space="preserve">B V S RATNA KUMARI                                                                                                                                    </t>
  </si>
  <si>
    <t xml:space="preserve">APZPB2359B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</si>
  <si>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</si>
  <si>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</si>
  <si>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</si>
  <si>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</si>
  <si>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</si>
  <si>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</si>
  <si>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</si>
  <si>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</si>
  <si>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</si>
  <si>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</si>
  <si>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</si>
  <si>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</si>
  <si>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</si>
  <si>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</si>
  <si>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</si>
  <si>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</si>
  <si>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</si>
  <si>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</si>
  <si>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</si>
  <si>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</si>
  <si>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 xml:space="preserve">ICICI PRUDENTIAL DYNAMIC PLAN                                                                                                                         </t>
  </si>
  <si>
    <t xml:space="preserve">AAAAI0038F                    </t>
  </si>
  <si>
    <t xml:space="preserve">RELIANCE CAPITAL TRUSTEE CO LTD-RELIANCE EQUITY LINKED SAVING FUND-SERIES-I                                                                           </t>
  </si>
  <si>
    <t xml:space="preserve">AAATR0090B                    </t>
  </si>
  <si>
    <t xml:space="preserve">FRANKLIN TEMPLETON MUTUAL FUND A/C FRANKLIN INDIAPRIMA FUND                                                                                           </t>
  </si>
  <si>
    <t xml:space="preserve">AAATT4931H                    </t>
  </si>
  <si>
    <t xml:space="preserve">SBI MAGNUM MULTIPLIER FUND                                                                                                                            </t>
  </si>
  <si>
    <t xml:space="preserve">AABTS6407Q                    </t>
  </si>
  <si>
    <t>Venture Capital Funds</t>
  </si>
  <si>
    <t>Alternate Investment Funds</t>
  </si>
  <si>
    <t>Foreign Venture Capital Investors</t>
  </si>
  <si>
    <t>Foreign Portfolio Investors</t>
  </si>
  <si>
    <t xml:space="preserve">NATIONAL WESTMINSTER BANK PLC AS DEPOSITARY OF FIR                                                                                                    </t>
  </si>
  <si>
    <t xml:space="preserve">AAACF8380R                    </t>
  </si>
  <si>
    <t xml:space="preserve">FIRST CARLYLE VENTURES MAURITIUS                                                                                                                      </t>
  </si>
  <si>
    <t xml:space="preserve">AAACF9946P                    </t>
  </si>
  <si>
    <t xml:space="preserve">T. ROWE PRICE INTERNATIONAL DISCOVERY FUND                                                                                                            </t>
  </si>
  <si>
    <t xml:space="preserve">AAACT6074A                    </t>
  </si>
  <si>
    <t xml:space="preserve">OPPENHEIMER INTERNATIONAL SMALL COMPANY FUND                                                                                                          </t>
  </si>
  <si>
    <t xml:space="preserve">AAATO0456A                    </t>
  </si>
  <si>
    <t xml:space="preserve">DEUTSCHE SECURITIES MAURITIUS LIMITED                                                                                                                 </t>
  </si>
  <si>
    <t xml:space="preserve">AABCD9580C                    </t>
  </si>
  <si>
    <t xml:space="preserve">LAVENDER INVESTMENTS LIMITED                                                                                                                          </t>
  </si>
  <si>
    <t xml:space="preserve">AACCL3098C                    </t>
  </si>
  <si>
    <t xml:space="preserve">SEAFARER OVERSEAS GROWTH AND INCOME FUND                                                                                                              </t>
  </si>
  <si>
    <t xml:space="preserve">AAHAS4885K                    </t>
  </si>
  <si>
    <t xml:space="preserve">AMANSA HOLDINGS PRIVATE LIMITED                                                                                                                       </t>
  </si>
  <si>
    <t xml:space="preserve">AAKCA7237L                    </t>
  </si>
  <si>
    <t>(f)</t>
  </si>
  <si>
    <t>(g)</t>
  </si>
  <si>
    <t>Insurance Companies</t>
  </si>
  <si>
    <t>(h)</t>
  </si>
  <si>
    <t>Provident Funds/Pension Funds</t>
  </si>
  <si>
    <t>(i)</t>
  </si>
  <si>
    <t xml:space="preserve">FOREIGN COLLABORATORS                             </t>
  </si>
  <si>
    <t xml:space="preserve">TELE ATLAS DATA  S HERTOGENBOSCH B V                                                                                                                  </t>
  </si>
  <si>
    <t xml:space="preserve">                              </t>
  </si>
  <si>
    <t xml:space="preserve">CARRIER INTERNATIONAL MAURITIUS LTD                                                                                                                   </t>
  </si>
  <si>
    <t xml:space="preserve">AADCC0212E                    </t>
  </si>
  <si>
    <t xml:space="preserve">FOREIGN NATIONALS                                 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</si>
  <si>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</si>
  <si>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</si>
  <si>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</si>
  <si>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</si>
  <si>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</si>
  <si>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</si>
  <si>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</si>
  <si>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</si>
  <si>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</si>
  <si>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</si>
  <si>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</si>
  <si>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</si>
  <si>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</si>
  <si>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BODIES CORPORATES                                 </t>
  </si>
  <si>
    <t xml:space="preserve">ICICI PRUDENTIAL LIFE INSURANCE COMPANY LTD                                                                                                           </t>
  </si>
  <si>
    <t xml:space="preserve">AAACI7351P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</si>
  <si>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</si>
  <si>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</si>
  <si>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</si>
  <si>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</si>
  <si>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</si>
  <si>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</si>
  <si>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</si>
  <si>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</si>
  <si>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</si>
  <si>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</si>
  <si>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</si>
  <si>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</si>
  <si>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a. if under 31(1)(b) then indicate the report for quarter ending 30/06/2016</t>
  </si>
  <si>
    <t xml:space="preserve">Foreign Collaborators      </t>
  </si>
  <si>
    <t xml:space="preserve">Foreign Nationals </t>
  </si>
  <si>
    <t>Non-Resident Indians</t>
  </si>
  <si>
    <t>Category</t>
  </si>
  <si>
    <t>No. of Shares</t>
  </si>
  <si>
    <t>Foreign shareholding in the Company as on 30 June 2016</t>
  </si>
  <si>
    <t>% of share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</si>
</sst>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7" sqref="B7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15" t="s">
        <v>0</v>
      </c>
      <c r="B1" s="15"/>
      <c r="C1" s="15"/>
      <c r="D1" s="15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194</v>
      </c>
    </row>
    <row r="7" spans="1:4" x14ac:dyDescent="0.25">
      <c r="B7" t="s">
        <v>7</v>
      </c>
    </row>
    <row r="8" spans="1:4" x14ac:dyDescent="0.25">
      <c r="A8" s="1" t="s">
        <v>8</v>
      </c>
      <c r="B8" t="s">
        <v>9</v>
      </c>
    </row>
    <row r="9" spans="1:4" x14ac:dyDescent="0.25">
      <c r="A9" s="2"/>
      <c r="B9" s="2" t="s">
        <v>10</v>
      </c>
      <c r="C9" s="2" t="s">
        <v>11</v>
      </c>
      <c r="D9" s="2" t="s">
        <v>12</v>
      </c>
    </row>
    <row r="10" spans="1:4" x14ac:dyDescent="0.25">
      <c r="A10" s="3" t="s">
        <v>13</v>
      </c>
      <c r="B10" s="2" t="s">
        <v>14</v>
      </c>
      <c r="C10" s="2"/>
      <c r="D10" s="2"/>
    </row>
    <row r="11" spans="1:4" x14ac:dyDescent="0.25">
      <c r="A11" s="3" t="s">
        <v>15</v>
      </c>
      <c r="B11" s="2" t="s">
        <v>16</v>
      </c>
      <c r="C11" s="2"/>
      <c r="D11" s="2"/>
    </row>
    <row r="12" spans="1:4" x14ac:dyDescent="0.25">
      <c r="A12" s="3" t="s">
        <v>17</v>
      </c>
      <c r="B12" s="2" t="s">
        <v>18</v>
      </c>
      <c r="C12" s="2"/>
      <c r="D12" s="2"/>
    </row>
    <row r="13" spans="1:4" x14ac:dyDescent="0.25">
      <c r="A13" s="3" t="s">
        <v>19</v>
      </c>
      <c r="B13" s="2" t="s">
        <v>20</v>
      </c>
      <c r="C13" s="2"/>
      <c r="D13" s="2"/>
    </row>
    <row r="14" spans="1:4" x14ac:dyDescent="0.25">
      <c r="A14" s="3" t="s">
        <v>21</v>
      </c>
      <c r="B14" s="2" t="s">
        <v>22</v>
      </c>
      <c r="C14" s="2"/>
      <c r="D14" s="2"/>
    </row>
    <row r="17" spans="1:2" x14ac:dyDescent="0.25">
      <c r="B17" t="s">
        <v>23</v>
      </c>
    </row>
    <row r="18" spans="1:2" x14ac:dyDescent="0.25">
      <c r="B18" t="s">
        <v>24</v>
      </c>
    </row>
    <row r="19" spans="1:2" x14ac:dyDescent="0.25">
      <c r="B19" t="s">
        <v>25</v>
      </c>
    </row>
    <row r="20" spans="1:2" x14ac:dyDescent="0.25">
      <c r="B20" t="s">
        <v>26</v>
      </c>
    </row>
    <row r="21" spans="1:2" x14ac:dyDescent="0.25">
      <c r="B21" t="s">
        <v>27</v>
      </c>
    </row>
    <row r="24" spans="1:2" x14ac:dyDescent="0.25">
      <c r="A24" s="1" t="s">
        <v>28</v>
      </c>
      <c r="B24" t="s">
        <v>29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sqref="A1: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17"/>
      <c r="B1" s="17"/>
      <c r="C1" s="17"/>
      <c r="D1" s="17"/>
    </row>
    <row r="2" spans="1:19" s="5" customFormat="1" ht="15.75" x14ac:dyDescent="0.25">
      <c r="A2" s="5" t="s">
        <v>31</v>
      </c>
    </row>
    <row r="4" spans="1:19" s="4" customFormat="1" ht="75" customHeight="1" x14ac:dyDescent="0.25">
      <c r="A4" s="6" t="s">
        <v>30</v>
      </c>
      <c r="B4" s="7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18" t="s">
        <v>39</v>
      </c>
      <c r="J4" s="18"/>
      <c r="K4" s="18"/>
      <c r="L4" s="18"/>
      <c r="M4" s="6" t="s">
        <v>40</v>
      </c>
      <c r="N4" s="6" t="s">
        <v>41</v>
      </c>
      <c r="O4" s="18" t="s">
        <v>42</v>
      </c>
      <c r="P4" s="18"/>
      <c r="Q4" s="18" t="s">
        <v>43</v>
      </c>
      <c r="R4" s="18"/>
      <c r="S4" s="6" t="s">
        <v>44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19" t="s">
        <v>45</v>
      </c>
      <c r="J5" s="19"/>
      <c r="K5" s="19"/>
      <c r="L5" s="6" t="s">
        <v>46</v>
      </c>
      <c r="M5" s="8"/>
      <c r="N5" s="8"/>
      <c r="O5" s="6" t="s">
        <v>47</v>
      </c>
      <c r="P5" s="6" t="s">
        <v>48</v>
      </c>
      <c r="Q5" s="6" t="s">
        <v>47</v>
      </c>
      <c r="R5" s="6" t="s">
        <v>48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49</v>
      </c>
      <c r="J6" s="6" t="s">
        <v>50</v>
      </c>
      <c r="K6" s="6" t="s">
        <v>51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52</v>
      </c>
      <c r="B7" s="9" t="s">
        <v>53</v>
      </c>
      <c r="C7" s="9" t="s">
        <v>54</v>
      </c>
      <c r="D7" s="9" t="s">
        <v>55</v>
      </c>
      <c r="E7" s="9" t="s">
        <v>56</v>
      </c>
      <c r="F7" s="9" t="s">
        <v>57</v>
      </c>
      <c r="G7" s="9" t="s">
        <v>58</v>
      </c>
      <c r="H7" s="9" t="s">
        <v>59</v>
      </c>
      <c r="I7" s="16" t="s">
        <v>60</v>
      </c>
      <c r="J7" s="16"/>
      <c r="K7" s="16"/>
      <c r="L7" s="16"/>
      <c r="M7" s="9" t="s">
        <v>61</v>
      </c>
      <c r="N7" s="9" t="s">
        <v>62</v>
      </c>
      <c r="O7" s="16" t="s">
        <v>63</v>
      </c>
      <c r="P7" s="16"/>
      <c r="Q7" s="16" t="s">
        <v>64</v>
      </c>
      <c r="R7" s="16"/>
      <c r="S7" s="9" t="s">
        <v>65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66</v>
      </c>
      <c r="B9" s="2" t="s">
        <v>67</v>
      </c>
      <c r="C9" s="2">
        <v>9</v>
      </c>
      <c r="D9" s="2">
        <v>24969748</v>
      </c>
      <c r="E9" s="2">
        <v>0</v>
      </c>
      <c r="F9" s="2">
        <v>0</v>
      </c>
      <c r="G9" s="2">
        <v>24969748</v>
      </c>
      <c r="H9" s="10">
        <f>SUM(G9/112531977*100)</f>
        <v>22.189024547218253</v>
      </c>
      <c r="I9" s="2">
        <v>24969748</v>
      </c>
      <c r="J9" s="2">
        <v>0</v>
      </c>
      <c r="K9" s="2">
        <v>24969748</v>
      </c>
      <c r="L9" s="10">
        <f>SUM(K9/112531977*100)</f>
        <v>22.189024547218253</v>
      </c>
      <c r="M9" s="2">
        <v>0</v>
      </c>
      <c r="N9" s="10">
        <f>SUM((G9+M9)/112531977*100)</f>
        <v>22.189024547218253</v>
      </c>
      <c r="O9" s="2">
        <v>0</v>
      </c>
      <c r="P9" s="10">
        <f>SUM(O9/24969748*100)</f>
        <v>0</v>
      </c>
      <c r="Q9" s="2">
        <v>0</v>
      </c>
      <c r="R9" s="10">
        <f>SUM(Q9/24969748*100)</f>
        <v>0</v>
      </c>
      <c r="S9" s="2">
        <v>24969748</v>
      </c>
    </row>
    <row r="10" spans="1:19" x14ac:dyDescent="0.25">
      <c r="A10" s="2" t="s">
        <v>68</v>
      </c>
      <c r="B10" s="2" t="s">
        <v>69</v>
      </c>
      <c r="C10" s="2">
        <v>18698</v>
      </c>
      <c r="D10" s="2">
        <v>87562229</v>
      </c>
      <c r="E10" s="2">
        <v>0</v>
      </c>
      <c r="F10" s="2">
        <v>0</v>
      </c>
      <c r="G10" s="2">
        <v>87562229</v>
      </c>
      <c r="H10" s="10">
        <f>SUM(G10/112531977*100)</f>
        <v>77.810975452781747</v>
      </c>
      <c r="I10" s="2">
        <v>87562229</v>
      </c>
      <c r="J10" s="2">
        <v>0</v>
      </c>
      <c r="K10" s="2">
        <v>87562229</v>
      </c>
      <c r="L10" s="10">
        <f>SUM(K10/112531977*100)</f>
        <v>77.810975452781747</v>
      </c>
      <c r="M10" s="2">
        <v>0</v>
      </c>
      <c r="N10" s="10">
        <f>SUM((G10+M10)/112531977*100)</f>
        <v>77.810975452781747</v>
      </c>
      <c r="O10" s="2">
        <v>0</v>
      </c>
      <c r="P10" s="10">
        <f>SUM(O10/87562229*100)</f>
        <v>0</v>
      </c>
      <c r="Q10" s="2" t="s">
        <v>70</v>
      </c>
      <c r="R10" s="2" t="s">
        <v>70</v>
      </c>
      <c r="S10" s="2">
        <v>86558421</v>
      </c>
    </row>
    <row r="11" spans="1:19" x14ac:dyDescent="0.25">
      <c r="A11" s="2" t="s">
        <v>71</v>
      </c>
      <c r="B11" s="2" t="s">
        <v>72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73</v>
      </c>
      <c r="B12" s="2" t="s">
        <v>74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70</v>
      </c>
      <c r="I12" s="2">
        <v>0</v>
      </c>
      <c r="J12" s="2">
        <v>0</v>
      </c>
      <c r="K12" s="2">
        <v>0</v>
      </c>
      <c r="L12" s="10">
        <f>SUM(K12/112531977*100)</f>
        <v>0</v>
      </c>
      <c r="M12" s="2">
        <v>0</v>
      </c>
      <c r="N12" s="2" t="s">
        <v>70</v>
      </c>
      <c r="O12" s="2">
        <v>0</v>
      </c>
      <c r="P12" s="10">
        <v>0</v>
      </c>
      <c r="Q12" s="2" t="s">
        <v>70</v>
      </c>
      <c r="R12" s="2" t="s">
        <v>70</v>
      </c>
      <c r="S12" s="2">
        <v>0</v>
      </c>
    </row>
    <row r="13" spans="1:19" x14ac:dyDescent="0.25">
      <c r="A13" s="2" t="s">
        <v>75</v>
      </c>
      <c r="B13" s="2" t="s">
        <v>76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SUM(G13/112531977*100)</f>
        <v>0</v>
      </c>
      <c r="I13" s="2">
        <v>0</v>
      </c>
      <c r="J13" s="2">
        <v>0</v>
      </c>
      <c r="K13" s="2">
        <v>0</v>
      </c>
      <c r="L13" s="10">
        <f>SUM(K13/112531977*100)</f>
        <v>0</v>
      </c>
      <c r="M13" s="2">
        <v>0</v>
      </c>
      <c r="N13" s="10">
        <f>SUM((G13+M13)/112531977*100)</f>
        <v>0</v>
      </c>
      <c r="O13" s="2">
        <v>0</v>
      </c>
      <c r="P13" s="10">
        <v>0</v>
      </c>
      <c r="Q13" s="2" t="s">
        <v>70</v>
      </c>
      <c r="R13" s="2" t="s">
        <v>70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77</v>
      </c>
      <c r="C15" s="8">
        <f t="shared" ref="C15:O15" si="0">SUM(C9:C13)</f>
        <v>18707</v>
      </c>
      <c r="D15" s="8">
        <f t="shared" si="0"/>
        <v>112531977</v>
      </c>
      <c r="E15" s="8">
        <f t="shared" si="0"/>
        <v>0</v>
      </c>
      <c r="F15" s="8">
        <f t="shared" si="0"/>
        <v>0</v>
      </c>
      <c r="G15" s="8">
        <f t="shared" si="0"/>
        <v>112531977</v>
      </c>
      <c r="H15" s="11">
        <f t="shared" si="0"/>
        <v>100</v>
      </c>
      <c r="I15" s="8">
        <f t="shared" si="0"/>
        <v>112531977</v>
      </c>
      <c r="J15" s="8">
        <f t="shared" si="0"/>
        <v>0</v>
      </c>
      <c r="K15" s="8">
        <f t="shared" si="0"/>
        <v>112531977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111528169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7" workbookViewId="0">
      <selection activeCell="D22" sqref="D2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78</v>
      </c>
    </row>
    <row r="3" spans="1:20" s="4" customFormat="1" ht="135" x14ac:dyDescent="0.25">
      <c r="A3" s="6" t="s">
        <v>30</v>
      </c>
      <c r="B3" s="6" t="s">
        <v>79</v>
      </c>
      <c r="C3" s="6" t="s">
        <v>80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81</v>
      </c>
      <c r="I3" s="6" t="s">
        <v>82</v>
      </c>
      <c r="J3" s="18" t="s">
        <v>39</v>
      </c>
      <c r="K3" s="18"/>
      <c r="L3" s="18"/>
      <c r="M3" s="18"/>
      <c r="N3" s="6" t="s">
        <v>40</v>
      </c>
      <c r="O3" s="6" t="s">
        <v>83</v>
      </c>
      <c r="P3" s="18" t="s">
        <v>42</v>
      </c>
      <c r="Q3" s="18"/>
      <c r="R3" s="18" t="s">
        <v>43</v>
      </c>
      <c r="S3" s="18"/>
      <c r="T3" s="6" t="s">
        <v>44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45</v>
      </c>
      <c r="K4" s="19"/>
      <c r="L4" s="19"/>
      <c r="M4" s="6" t="s">
        <v>46</v>
      </c>
      <c r="N4" s="12"/>
      <c r="O4" s="8"/>
      <c r="P4" s="7" t="s">
        <v>47</v>
      </c>
      <c r="Q4" s="6" t="s">
        <v>48</v>
      </c>
      <c r="R4" s="6" t="s">
        <v>47</v>
      </c>
      <c r="S4" s="6" t="s">
        <v>48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49</v>
      </c>
      <c r="K5" s="6" t="s">
        <v>50</v>
      </c>
      <c r="L5" s="6" t="s">
        <v>51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52</v>
      </c>
      <c r="C6" s="13" t="s">
        <v>53</v>
      </c>
      <c r="D6" s="13" t="s">
        <v>54</v>
      </c>
      <c r="E6" s="13" t="s">
        <v>55</v>
      </c>
      <c r="F6" s="13" t="s">
        <v>56</v>
      </c>
      <c r="G6" s="13" t="s">
        <v>57</v>
      </c>
      <c r="H6" s="13" t="s">
        <v>58</v>
      </c>
      <c r="I6" s="13" t="s">
        <v>59</v>
      </c>
      <c r="J6" s="20" t="s">
        <v>60</v>
      </c>
      <c r="K6" s="20"/>
      <c r="L6" s="20"/>
      <c r="M6" s="20"/>
      <c r="N6" s="13" t="s">
        <v>61</v>
      </c>
      <c r="O6" s="13" t="s">
        <v>62</v>
      </c>
      <c r="P6" s="20" t="s">
        <v>63</v>
      </c>
      <c r="Q6" s="20"/>
      <c r="R6" s="20" t="s">
        <v>64</v>
      </c>
      <c r="S6" s="20"/>
      <c r="T6" s="13" t="s">
        <v>65</v>
      </c>
    </row>
    <row r="7" spans="1:20" x14ac:dyDescent="0.25">
      <c r="A7" s="3" t="s">
        <v>84</v>
      </c>
      <c r="B7" s="2" t="s">
        <v>85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86</v>
      </c>
      <c r="B8" s="2" t="s">
        <v>87</v>
      </c>
      <c r="C8" s="2"/>
      <c r="D8" s="2">
        <v>9</v>
      </c>
      <c r="E8" s="2">
        <v>24969748</v>
      </c>
      <c r="F8" s="2">
        <v>0</v>
      </c>
      <c r="G8" s="2">
        <v>0</v>
      </c>
      <c r="H8" s="2">
        <v>24969748</v>
      </c>
      <c r="I8" s="10">
        <f t="shared" ref="I8:I20" si="0">SUM(H8/112531977*100)</f>
        <v>22.189024547218253</v>
      </c>
      <c r="J8" s="2">
        <v>24969748</v>
      </c>
      <c r="K8" s="2">
        <v>0</v>
      </c>
      <c r="L8" s="2">
        <f t="shared" ref="L8:L20" si="1">+J8+K8</f>
        <v>24969748</v>
      </c>
      <c r="M8" s="10">
        <f t="shared" ref="M8:M20" si="2">SUM(L8/112531977*100)</f>
        <v>22.189024547218253</v>
      </c>
      <c r="N8" s="2">
        <v>0</v>
      </c>
      <c r="O8" s="10">
        <f t="shared" ref="O8:O20" si="3">SUM((H8+N8)/112531977*100)</f>
        <v>22.189024547218253</v>
      </c>
      <c r="P8" s="2">
        <v>0</v>
      </c>
      <c r="Q8" s="10">
        <v>0</v>
      </c>
      <c r="R8" s="2">
        <v>0</v>
      </c>
      <c r="S8" s="10">
        <v>0</v>
      </c>
      <c r="T8" s="2">
        <v>24969748</v>
      </c>
    </row>
    <row r="9" spans="1:20" x14ac:dyDescent="0.25">
      <c r="A9" s="2"/>
      <c r="B9" s="2" t="s">
        <v>88</v>
      </c>
      <c r="C9" s="2" t="s">
        <v>89</v>
      </c>
      <c r="D9" s="2">
        <v>1</v>
      </c>
      <c r="E9" s="2">
        <v>300</v>
      </c>
      <c r="F9" s="2">
        <v>0</v>
      </c>
      <c r="G9" s="2">
        <v>0</v>
      </c>
      <c r="H9" s="2">
        <v>300</v>
      </c>
      <c r="I9" s="10">
        <f t="shared" si="0"/>
        <v>2.6659089087184524E-4</v>
      </c>
      <c r="J9" s="2">
        <v>300</v>
      </c>
      <c r="K9" s="2">
        <v>0</v>
      </c>
      <c r="L9" s="2">
        <f t="shared" si="1"/>
        <v>300</v>
      </c>
      <c r="M9" s="10">
        <f t="shared" si="2"/>
        <v>2.6659089087184524E-4</v>
      </c>
      <c r="N9" s="2">
        <v>0</v>
      </c>
      <c r="O9" s="10">
        <f t="shared" si="3"/>
        <v>2.6659089087184524E-4</v>
      </c>
      <c r="P9" s="2">
        <v>0</v>
      </c>
      <c r="Q9" s="10">
        <f t="shared" ref="Q9:Q17" si="4">SUM(P9/H9*100)</f>
        <v>0</v>
      </c>
      <c r="R9" s="2">
        <v>0</v>
      </c>
      <c r="S9" s="10">
        <f t="shared" ref="S9:S17" si="5">SUM(R9/H9*100)</f>
        <v>0</v>
      </c>
      <c r="T9" s="2">
        <v>300</v>
      </c>
    </row>
    <row r="10" spans="1:20" x14ac:dyDescent="0.25">
      <c r="A10" s="2"/>
      <c r="B10" s="2" t="s">
        <v>90</v>
      </c>
      <c r="C10" s="2" t="s">
        <v>91</v>
      </c>
      <c r="D10" s="2">
        <v>1</v>
      </c>
      <c r="E10" s="2">
        <v>115200</v>
      </c>
      <c r="F10" s="2">
        <v>0</v>
      </c>
      <c r="G10" s="2">
        <v>0</v>
      </c>
      <c r="H10" s="2">
        <v>115200</v>
      </c>
      <c r="I10" s="10">
        <f t="shared" si="0"/>
        <v>0.10237090209478858</v>
      </c>
      <c r="J10" s="2">
        <v>115200</v>
      </c>
      <c r="K10" s="2">
        <v>0</v>
      </c>
      <c r="L10" s="2">
        <f t="shared" si="1"/>
        <v>115200</v>
      </c>
      <c r="M10" s="10">
        <f t="shared" si="2"/>
        <v>0.10237090209478858</v>
      </c>
      <c r="N10" s="2">
        <v>0</v>
      </c>
      <c r="O10" s="10">
        <f t="shared" si="3"/>
        <v>0.10237090209478858</v>
      </c>
      <c r="P10" s="2">
        <v>0</v>
      </c>
      <c r="Q10" s="10">
        <f t="shared" si="4"/>
        <v>0</v>
      </c>
      <c r="R10" s="2">
        <v>0</v>
      </c>
      <c r="S10" s="10">
        <f t="shared" si="5"/>
        <v>0</v>
      </c>
      <c r="T10" s="2">
        <v>115200</v>
      </c>
    </row>
    <row r="11" spans="1:20" x14ac:dyDescent="0.25">
      <c r="A11" s="2"/>
      <c r="B11" s="2" t="s">
        <v>92</v>
      </c>
      <c r="C11" s="2" t="s">
        <v>93</v>
      </c>
      <c r="D11" s="2">
        <v>1</v>
      </c>
      <c r="E11" s="2">
        <v>14614888</v>
      </c>
      <c r="F11" s="2">
        <v>0</v>
      </c>
      <c r="G11" s="2">
        <v>0</v>
      </c>
      <c r="H11" s="2">
        <v>14614888</v>
      </c>
      <c r="I11" s="10">
        <f t="shared" si="0"/>
        <v>12.98732003970747</v>
      </c>
      <c r="J11" s="2">
        <v>14614888</v>
      </c>
      <c r="K11" s="2">
        <v>0</v>
      </c>
      <c r="L11" s="2">
        <f t="shared" si="1"/>
        <v>14614888</v>
      </c>
      <c r="M11" s="10">
        <f t="shared" si="2"/>
        <v>12.98732003970747</v>
      </c>
      <c r="N11" s="2">
        <v>0</v>
      </c>
      <c r="O11" s="10">
        <f t="shared" si="3"/>
        <v>12.98732003970747</v>
      </c>
      <c r="P11" s="2">
        <v>0</v>
      </c>
      <c r="Q11" s="10">
        <f t="shared" si="4"/>
        <v>0</v>
      </c>
      <c r="R11" s="2">
        <v>0</v>
      </c>
      <c r="S11" s="10">
        <f t="shared" si="5"/>
        <v>0</v>
      </c>
      <c r="T11" s="2">
        <v>14614888</v>
      </c>
    </row>
    <row r="12" spans="1:20" x14ac:dyDescent="0.25">
      <c r="A12" s="2"/>
      <c r="B12" s="2" t="s">
        <v>94</v>
      </c>
      <c r="C12" s="2" t="s">
        <v>95</v>
      </c>
      <c r="D12" s="2">
        <v>1</v>
      </c>
      <c r="E12" s="2">
        <v>38400</v>
      </c>
      <c r="F12" s="2">
        <v>0</v>
      </c>
      <c r="G12" s="2">
        <v>0</v>
      </c>
      <c r="H12" s="2">
        <v>38400</v>
      </c>
      <c r="I12" s="10">
        <f t="shared" si="0"/>
        <v>3.4123634031596191E-2</v>
      </c>
      <c r="J12" s="2">
        <v>38400</v>
      </c>
      <c r="K12" s="2">
        <v>0</v>
      </c>
      <c r="L12" s="2">
        <f t="shared" si="1"/>
        <v>38400</v>
      </c>
      <c r="M12" s="10">
        <f t="shared" si="2"/>
        <v>3.4123634031596191E-2</v>
      </c>
      <c r="N12" s="2">
        <v>0</v>
      </c>
      <c r="O12" s="10">
        <f t="shared" si="3"/>
        <v>3.4123634031596191E-2</v>
      </c>
      <c r="P12" s="2">
        <v>0</v>
      </c>
      <c r="Q12" s="10">
        <f t="shared" si="4"/>
        <v>0</v>
      </c>
      <c r="R12" s="2">
        <v>0</v>
      </c>
      <c r="S12" s="10">
        <f t="shared" si="5"/>
        <v>0</v>
      </c>
      <c r="T12" s="2">
        <v>38400</v>
      </c>
    </row>
    <row r="13" spans="1:20" x14ac:dyDescent="0.25">
      <c r="A13" s="2"/>
      <c r="B13" s="2" t="s">
        <v>96</v>
      </c>
      <c r="C13" s="2" t="s">
        <v>97</v>
      </c>
      <c r="D13" s="2">
        <v>1</v>
      </c>
      <c r="E13" s="2">
        <v>1850760</v>
      </c>
      <c r="F13" s="2">
        <v>0</v>
      </c>
      <c r="G13" s="2">
        <v>0</v>
      </c>
      <c r="H13" s="2">
        <v>1850760</v>
      </c>
      <c r="I13" s="10">
        <f t="shared" si="0"/>
        <v>1.6446525239665877</v>
      </c>
      <c r="J13" s="2">
        <v>1850760</v>
      </c>
      <c r="K13" s="2">
        <v>0</v>
      </c>
      <c r="L13" s="2">
        <f t="shared" si="1"/>
        <v>1850760</v>
      </c>
      <c r="M13" s="10">
        <f t="shared" si="2"/>
        <v>1.6446525239665877</v>
      </c>
      <c r="N13" s="2">
        <v>0</v>
      </c>
      <c r="O13" s="10">
        <f t="shared" si="3"/>
        <v>1.6446525239665877</v>
      </c>
      <c r="P13" s="2">
        <v>0</v>
      </c>
      <c r="Q13" s="10">
        <f t="shared" si="4"/>
        <v>0</v>
      </c>
      <c r="R13" s="2">
        <v>0</v>
      </c>
      <c r="S13" s="10">
        <f t="shared" si="5"/>
        <v>0</v>
      </c>
      <c r="T13" s="2">
        <v>1850760</v>
      </c>
    </row>
    <row r="14" spans="1:20" x14ac:dyDescent="0.25">
      <c r="A14" s="2"/>
      <c r="B14" s="2" t="s">
        <v>98</v>
      </c>
      <c r="C14" s="2" t="s">
        <v>99</v>
      </c>
      <c r="D14" s="2">
        <v>1</v>
      </c>
      <c r="E14" s="2">
        <v>1790400</v>
      </c>
      <c r="F14" s="2">
        <v>0</v>
      </c>
      <c r="G14" s="2">
        <v>0</v>
      </c>
      <c r="H14" s="2">
        <v>1790400</v>
      </c>
      <c r="I14" s="10">
        <f t="shared" si="0"/>
        <v>1.5910144367231724</v>
      </c>
      <c r="J14" s="2">
        <v>1790400</v>
      </c>
      <c r="K14" s="2">
        <v>0</v>
      </c>
      <c r="L14" s="2">
        <f t="shared" si="1"/>
        <v>1790400</v>
      </c>
      <c r="M14" s="10">
        <f t="shared" si="2"/>
        <v>1.5910144367231724</v>
      </c>
      <c r="N14" s="2">
        <v>0</v>
      </c>
      <c r="O14" s="10">
        <f t="shared" si="3"/>
        <v>1.5910144367231724</v>
      </c>
      <c r="P14" s="2">
        <v>0</v>
      </c>
      <c r="Q14" s="10">
        <f t="shared" si="4"/>
        <v>0</v>
      </c>
      <c r="R14" s="2">
        <v>0</v>
      </c>
      <c r="S14" s="10">
        <f t="shared" si="5"/>
        <v>0</v>
      </c>
      <c r="T14" s="2">
        <v>1790400</v>
      </c>
    </row>
    <row r="15" spans="1:20" x14ac:dyDescent="0.25">
      <c r="A15" s="2"/>
      <c r="B15" s="2" t="s">
        <v>100</v>
      </c>
      <c r="C15" s="2" t="s">
        <v>101</v>
      </c>
      <c r="D15" s="2">
        <v>1</v>
      </c>
      <c r="E15" s="2">
        <v>6541200</v>
      </c>
      <c r="F15" s="2">
        <v>0</v>
      </c>
      <c r="G15" s="2">
        <v>0</v>
      </c>
      <c r="H15" s="2">
        <v>6541200</v>
      </c>
      <c r="I15" s="10">
        <f t="shared" si="0"/>
        <v>5.812747784569714</v>
      </c>
      <c r="J15" s="2">
        <v>6541200</v>
      </c>
      <c r="K15" s="2">
        <v>0</v>
      </c>
      <c r="L15" s="2">
        <f t="shared" si="1"/>
        <v>6541200</v>
      </c>
      <c r="M15" s="10">
        <f t="shared" si="2"/>
        <v>5.812747784569714</v>
      </c>
      <c r="N15" s="2">
        <v>0</v>
      </c>
      <c r="O15" s="10">
        <f t="shared" si="3"/>
        <v>5.812747784569714</v>
      </c>
      <c r="P15" s="2">
        <v>0</v>
      </c>
      <c r="Q15" s="10">
        <f t="shared" si="4"/>
        <v>0</v>
      </c>
      <c r="R15" s="2">
        <v>0</v>
      </c>
      <c r="S15" s="10">
        <f t="shared" si="5"/>
        <v>0</v>
      </c>
      <c r="T15" s="2">
        <v>6541200</v>
      </c>
    </row>
    <row r="16" spans="1:20" x14ac:dyDescent="0.25">
      <c r="A16" s="2"/>
      <c r="B16" s="2" t="s">
        <v>102</v>
      </c>
      <c r="C16" s="2" t="s">
        <v>103</v>
      </c>
      <c r="D16" s="2">
        <v>1</v>
      </c>
      <c r="E16" s="2">
        <v>3000</v>
      </c>
      <c r="F16" s="2">
        <v>0</v>
      </c>
      <c r="G16" s="2">
        <v>0</v>
      </c>
      <c r="H16" s="2">
        <v>3000</v>
      </c>
      <c r="I16" s="10">
        <f t="shared" si="0"/>
        <v>2.6659089087184527E-3</v>
      </c>
      <c r="J16" s="2">
        <v>3000</v>
      </c>
      <c r="K16" s="2">
        <v>0</v>
      </c>
      <c r="L16" s="2">
        <f t="shared" si="1"/>
        <v>3000</v>
      </c>
      <c r="M16" s="10">
        <f t="shared" si="2"/>
        <v>2.6659089087184527E-3</v>
      </c>
      <c r="N16" s="2">
        <v>0</v>
      </c>
      <c r="O16" s="10">
        <f t="shared" si="3"/>
        <v>2.6659089087184527E-3</v>
      </c>
      <c r="P16" s="2">
        <v>0</v>
      </c>
      <c r="Q16" s="10">
        <f t="shared" si="4"/>
        <v>0</v>
      </c>
      <c r="R16" s="2">
        <v>0</v>
      </c>
      <c r="S16" s="10">
        <f t="shared" si="5"/>
        <v>0</v>
      </c>
      <c r="T16" s="2">
        <v>3000</v>
      </c>
    </row>
    <row r="17" spans="1:20" x14ac:dyDescent="0.25">
      <c r="A17" s="2"/>
      <c r="B17" s="2" t="s">
        <v>104</v>
      </c>
      <c r="C17" s="2" t="s">
        <v>105</v>
      </c>
      <c r="D17" s="2">
        <v>1</v>
      </c>
      <c r="E17" s="2">
        <v>15600</v>
      </c>
      <c r="F17" s="2">
        <v>0</v>
      </c>
      <c r="G17" s="2">
        <v>0</v>
      </c>
      <c r="H17" s="2">
        <v>15600</v>
      </c>
      <c r="I17" s="10">
        <f t="shared" si="0"/>
        <v>1.3862726325335955E-2</v>
      </c>
      <c r="J17" s="2">
        <v>15600</v>
      </c>
      <c r="K17" s="2">
        <v>0</v>
      </c>
      <c r="L17" s="2">
        <f t="shared" si="1"/>
        <v>15600</v>
      </c>
      <c r="M17" s="10">
        <f t="shared" si="2"/>
        <v>1.3862726325335955E-2</v>
      </c>
      <c r="N17" s="2">
        <v>0</v>
      </c>
      <c r="O17" s="10">
        <f t="shared" si="3"/>
        <v>1.3862726325335955E-2</v>
      </c>
      <c r="P17" s="2">
        <v>0</v>
      </c>
      <c r="Q17" s="10">
        <f t="shared" si="4"/>
        <v>0</v>
      </c>
      <c r="R17" s="2">
        <v>0</v>
      </c>
      <c r="S17" s="10">
        <f t="shared" si="5"/>
        <v>0</v>
      </c>
      <c r="T17" s="2">
        <v>15600</v>
      </c>
    </row>
    <row r="18" spans="1:20" x14ac:dyDescent="0.25">
      <c r="A18" s="2" t="s">
        <v>106</v>
      </c>
      <c r="B18" s="2" t="s">
        <v>107</v>
      </c>
      <c r="C18" s="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0">
        <f t="shared" si="0"/>
        <v>0</v>
      </c>
      <c r="J18" s="2">
        <v>0</v>
      </c>
      <c r="K18" s="2">
        <v>0</v>
      </c>
      <c r="L18" s="2">
        <f t="shared" si="1"/>
        <v>0</v>
      </c>
      <c r="M18" s="10">
        <f t="shared" si="2"/>
        <v>0</v>
      </c>
      <c r="N18" s="2">
        <v>0</v>
      </c>
      <c r="O18" s="10">
        <f t="shared" si="3"/>
        <v>0</v>
      </c>
      <c r="P18" s="2">
        <v>0</v>
      </c>
      <c r="Q18" s="10">
        <v>0</v>
      </c>
      <c r="R18" s="2">
        <v>0</v>
      </c>
      <c r="S18" s="10">
        <v>0</v>
      </c>
      <c r="T18" s="2">
        <v>0</v>
      </c>
    </row>
    <row r="19" spans="1:20" x14ac:dyDescent="0.25">
      <c r="A19" s="2" t="s">
        <v>108</v>
      </c>
      <c r="B19" s="2" t="s">
        <v>109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 t="shared" si="0"/>
        <v>0</v>
      </c>
      <c r="J19" s="2">
        <v>0</v>
      </c>
      <c r="K19" s="2">
        <v>0</v>
      </c>
      <c r="L19" s="2">
        <f t="shared" si="1"/>
        <v>0</v>
      </c>
      <c r="M19" s="10">
        <f t="shared" si="2"/>
        <v>0</v>
      </c>
      <c r="N19" s="2">
        <v>0</v>
      </c>
      <c r="O19" s="10">
        <f t="shared" si="3"/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 t="s">
        <v>110</v>
      </c>
      <c r="B20" s="2" t="s">
        <v>111</v>
      </c>
      <c r="C20" s="2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10">
        <f t="shared" si="0"/>
        <v>0</v>
      </c>
      <c r="J20" s="2">
        <v>0</v>
      </c>
      <c r="K20" s="2">
        <v>0</v>
      </c>
      <c r="L20" s="2">
        <f t="shared" si="1"/>
        <v>0</v>
      </c>
      <c r="M20" s="10">
        <f t="shared" si="2"/>
        <v>0</v>
      </c>
      <c r="N20" s="2">
        <v>0</v>
      </c>
      <c r="O20" s="10">
        <f t="shared" si="3"/>
        <v>0</v>
      </c>
      <c r="P20" s="2">
        <v>0</v>
      </c>
      <c r="Q20" s="10">
        <v>0</v>
      </c>
      <c r="R20" s="2">
        <v>0</v>
      </c>
      <c r="S20" s="10">
        <v>0</v>
      </c>
      <c r="T20" s="2">
        <v>0</v>
      </c>
    </row>
    <row r="21" spans="1:20" s="4" customFormat="1" x14ac:dyDescent="0.25">
      <c r="A21" s="8"/>
      <c r="B21" s="8" t="s">
        <v>112</v>
      </c>
      <c r="C21" s="8"/>
      <c r="D21" s="8">
        <f t="shared" ref="D21:P21" si="6">+D8+D18+D19+D20</f>
        <v>9</v>
      </c>
      <c r="E21" s="8">
        <f t="shared" si="6"/>
        <v>24969748</v>
      </c>
      <c r="F21" s="8">
        <f t="shared" si="6"/>
        <v>0</v>
      </c>
      <c r="G21" s="8">
        <f t="shared" si="6"/>
        <v>0</v>
      </c>
      <c r="H21" s="8">
        <f t="shared" si="6"/>
        <v>24969748</v>
      </c>
      <c r="I21" s="11">
        <f t="shared" si="6"/>
        <v>22.189024547218253</v>
      </c>
      <c r="J21" s="8">
        <f t="shared" si="6"/>
        <v>24969748</v>
      </c>
      <c r="K21" s="8">
        <f t="shared" si="6"/>
        <v>0</v>
      </c>
      <c r="L21" s="8">
        <f t="shared" si="6"/>
        <v>24969748</v>
      </c>
      <c r="M21" s="11">
        <f t="shared" si="6"/>
        <v>22.189024547218253</v>
      </c>
      <c r="N21" s="8">
        <f t="shared" si="6"/>
        <v>0</v>
      </c>
      <c r="O21" s="11">
        <f t="shared" si="6"/>
        <v>22.189024547218253</v>
      </c>
      <c r="P21" s="8">
        <f t="shared" si="6"/>
        <v>0</v>
      </c>
      <c r="Q21" s="11">
        <v>0</v>
      </c>
      <c r="R21" s="8">
        <f>+R8+R18+R19+R20</f>
        <v>0</v>
      </c>
      <c r="S21" s="11">
        <f>SUM(R21/H21*100)</f>
        <v>0</v>
      </c>
      <c r="T21" s="8">
        <f>+T8+T18+T19+T20</f>
        <v>24969748</v>
      </c>
    </row>
    <row r="22" spans="1:20" x14ac:dyDescent="0.25">
      <c r="A22" s="3" t="s">
        <v>113</v>
      </c>
      <c r="B22" s="2" t="s">
        <v>114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 t="s">
        <v>86</v>
      </c>
      <c r="B23" s="2" t="s">
        <v>115</v>
      </c>
      <c r="C23" s="2"/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10">
        <f>SUM(H23/112531977*100)</f>
        <v>0</v>
      </c>
      <c r="J23" s="2">
        <v>0</v>
      </c>
      <c r="K23" s="2">
        <v>0</v>
      </c>
      <c r="L23" s="2">
        <f>+J23+K23</f>
        <v>0</v>
      </c>
      <c r="M23" s="10">
        <f>SUM(L23/112531977*100)</f>
        <v>0</v>
      </c>
      <c r="N23" s="2">
        <v>0</v>
      </c>
      <c r="O23" s="10">
        <f>SUM((H23+N23)/112531977*100)</f>
        <v>0</v>
      </c>
      <c r="P23" s="2">
        <v>0</v>
      </c>
      <c r="Q23" s="10">
        <v>0</v>
      </c>
      <c r="R23" s="2">
        <v>0</v>
      </c>
      <c r="S23" s="10">
        <v>0</v>
      </c>
      <c r="T23" s="2">
        <v>0</v>
      </c>
    </row>
    <row r="24" spans="1:20" x14ac:dyDescent="0.25">
      <c r="A24" s="2" t="s">
        <v>106</v>
      </c>
      <c r="B24" s="2" t="s">
        <v>116</v>
      </c>
      <c r="C24" s="2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10">
        <f>SUM(H24/112531977*100)</f>
        <v>0</v>
      </c>
      <c r="J24" s="2">
        <v>0</v>
      </c>
      <c r="K24" s="2">
        <v>0</v>
      </c>
      <c r="L24" s="2">
        <f>+J24+K24</f>
        <v>0</v>
      </c>
      <c r="M24" s="10">
        <f>SUM(L24/112531977*100)</f>
        <v>0</v>
      </c>
      <c r="N24" s="2">
        <v>0</v>
      </c>
      <c r="O24" s="10">
        <f>SUM((H24+N24)/112531977*100)</f>
        <v>0</v>
      </c>
      <c r="P24" s="2">
        <v>0</v>
      </c>
      <c r="Q24" s="10">
        <v>0</v>
      </c>
      <c r="R24" s="2">
        <v>0</v>
      </c>
      <c r="S24" s="10">
        <v>0</v>
      </c>
      <c r="T24" s="2">
        <v>0</v>
      </c>
    </row>
    <row r="25" spans="1:20" x14ac:dyDescent="0.25">
      <c r="A25" s="2" t="s">
        <v>108</v>
      </c>
      <c r="B25" s="2" t="s">
        <v>117</v>
      </c>
      <c r="C25" s="2"/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10">
        <f>SUM(H25/112531977*100)</f>
        <v>0</v>
      </c>
      <c r="J25" s="2">
        <v>0</v>
      </c>
      <c r="K25" s="2">
        <v>0</v>
      </c>
      <c r="L25" s="2">
        <f>+J25+K25</f>
        <v>0</v>
      </c>
      <c r="M25" s="10">
        <f>SUM(L25/112531977*100)</f>
        <v>0</v>
      </c>
      <c r="N25" s="2">
        <v>0</v>
      </c>
      <c r="O25" s="10">
        <f>SUM((H25+N25)/112531977*100)</f>
        <v>0</v>
      </c>
      <c r="P25" s="2">
        <v>0</v>
      </c>
      <c r="Q25" s="10">
        <v>0</v>
      </c>
      <c r="R25" s="2">
        <v>0</v>
      </c>
      <c r="S25" s="10">
        <v>0</v>
      </c>
      <c r="T25" s="2">
        <v>0</v>
      </c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 t="s">
        <v>110</v>
      </c>
      <c r="B27" s="2" t="s">
        <v>118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>SUM(H27/112531977*100)</f>
        <v>0</v>
      </c>
      <c r="J27" s="2">
        <v>0</v>
      </c>
      <c r="K27" s="2">
        <v>0</v>
      </c>
      <c r="L27" s="2">
        <f>+J27+K27</f>
        <v>0</v>
      </c>
      <c r="M27" s="10">
        <f>SUM(L27/112531977*100)</f>
        <v>0</v>
      </c>
      <c r="N27" s="2">
        <v>0</v>
      </c>
      <c r="O27" s="10">
        <f>SUM((H27+N27)/112531977*100)</f>
        <v>0</v>
      </c>
      <c r="P27" s="2">
        <v>0</v>
      </c>
      <c r="Q27" s="10">
        <v>0</v>
      </c>
      <c r="R27" s="2">
        <v>0</v>
      </c>
      <c r="S27" s="10">
        <v>0</v>
      </c>
      <c r="T27" s="2">
        <v>0</v>
      </c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 t="s">
        <v>119</v>
      </c>
      <c r="B29" s="2" t="s">
        <v>120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SUM(H29/112531977*100)</f>
        <v>0</v>
      </c>
      <c r="J29" s="2">
        <v>0</v>
      </c>
      <c r="K29" s="2">
        <v>0</v>
      </c>
      <c r="L29" s="2">
        <f>+J29+K29</f>
        <v>0</v>
      </c>
      <c r="M29" s="10">
        <f>SUM(L29/112531977*100)</f>
        <v>0</v>
      </c>
      <c r="N29" s="2">
        <v>0</v>
      </c>
      <c r="O29" s="10">
        <f>SUM((H29+N29)/112531977*100)</f>
        <v>0</v>
      </c>
      <c r="P29" s="2">
        <v>0</v>
      </c>
      <c r="Q29" s="10">
        <v>0</v>
      </c>
      <c r="R29" s="2">
        <v>0</v>
      </c>
      <c r="S29" s="10">
        <v>0</v>
      </c>
      <c r="T29" s="2">
        <v>0</v>
      </c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s="4" customFormat="1" x14ac:dyDescent="0.25">
      <c r="A31" s="8"/>
      <c r="B31" s="8" t="s">
        <v>121</v>
      </c>
      <c r="C31" s="8"/>
      <c r="D31" s="8">
        <f t="shared" ref="D31:P31" si="7">+D23+D24+D25+D27+D29</f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8">
        <f t="shared" si="7"/>
        <v>0</v>
      </c>
      <c r="I31" s="11">
        <f t="shared" si="7"/>
        <v>0</v>
      </c>
      <c r="J31" s="8">
        <f t="shared" si="7"/>
        <v>0</v>
      </c>
      <c r="K31" s="8">
        <f t="shared" si="7"/>
        <v>0</v>
      </c>
      <c r="L31" s="8">
        <f t="shared" si="7"/>
        <v>0</v>
      </c>
      <c r="M31" s="11">
        <f t="shared" si="7"/>
        <v>0</v>
      </c>
      <c r="N31" s="8">
        <f t="shared" si="7"/>
        <v>0</v>
      </c>
      <c r="O31" s="11">
        <f t="shared" si="7"/>
        <v>0</v>
      </c>
      <c r="P31" s="8">
        <f t="shared" si="7"/>
        <v>0</v>
      </c>
      <c r="Q31" s="11">
        <v>0</v>
      </c>
      <c r="R31" s="8">
        <f>+R23+R24+R25+R27+R29</f>
        <v>0</v>
      </c>
      <c r="S31" s="11">
        <f>+S23+S24+S25+S27+S29</f>
        <v>0</v>
      </c>
      <c r="T31" s="8">
        <f>+T23+T24+T25+T27+T29</f>
        <v>0</v>
      </c>
    </row>
    <row r="32" spans="1:20" s="4" customFormat="1" x14ac:dyDescent="0.25">
      <c r="A32" s="8"/>
      <c r="B32" s="8" t="s">
        <v>122</v>
      </c>
      <c r="C32" s="8"/>
      <c r="D32" s="8">
        <f t="shared" ref="D32:P32" si="8">+(D21+D31)</f>
        <v>9</v>
      </c>
      <c r="E32" s="8">
        <f t="shared" si="8"/>
        <v>24969748</v>
      </c>
      <c r="F32" s="8">
        <f t="shared" si="8"/>
        <v>0</v>
      </c>
      <c r="G32" s="8">
        <f t="shared" si="8"/>
        <v>0</v>
      </c>
      <c r="H32" s="8">
        <f t="shared" si="8"/>
        <v>24969748</v>
      </c>
      <c r="I32" s="11">
        <f t="shared" si="8"/>
        <v>22.189024547218253</v>
      </c>
      <c r="J32" s="8">
        <f t="shared" si="8"/>
        <v>24969748</v>
      </c>
      <c r="K32" s="8">
        <f t="shared" si="8"/>
        <v>0</v>
      </c>
      <c r="L32" s="8">
        <f t="shared" si="8"/>
        <v>24969748</v>
      </c>
      <c r="M32" s="11">
        <f t="shared" si="8"/>
        <v>22.189024547218253</v>
      </c>
      <c r="N32" s="8">
        <f t="shared" si="8"/>
        <v>0</v>
      </c>
      <c r="O32" s="11">
        <f t="shared" si="8"/>
        <v>22.189024547218253</v>
      </c>
      <c r="P32" s="8">
        <f t="shared" si="8"/>
        <v>0</v>
      </c>
      <c r="Q32" s="11">
        <v>0</v>
      </c>
      <c r="R32" s="8">
        <f>+(R21+R31)</f>
        <v>0</v>
      </c>
      <c r="S32" s="11">
        <f>SUM(R32/H32*100)</f>
        <v>0</v>
      </c>
      <c r="T32" s="8">
        <f>+(T21+T31)</f>
        <v>24969748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/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123</v>
      </c>
    </row>
    <row r="3" spans="1:20" s="4" customFormat="1" ht="90" x14ac:dyDescent="0.25">
      <c r="A3" s="6" t="s">
        <v>30</v>
      </c>
      <c r="B3" s="6" t="s">
        <v>79</v>
      </c>
      <c r="C3" s="6" t="s">
        <v>80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81</v>
      </c>
      <c r="I3" s="6" t="s">
        <v>124</v>
      </c>
      <c r="J3" s="18" t="s">
        <v>39</v>
      </c>
      <c r="K3" s="18"/>
      <c r="L3" s="18"/>
      <c r="M3" s="18"/>
      <c r="N3" s="6" t="s">
        <v>40</v>
      </c>
      <c r="O3" s="6" t="s">
        <v>41</v>
      </c>
      <c r="P3" s="18" t="s">
        <v>42</v>
      </c>
      <c r="Q3" s="18"/>
      <c r="R3" s="18" t="s">
        <v>43</v>
      </c>
      <c r="S3" s="18"/>
      <c r="T3" s="6" t="s">
        <v>44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45</v>
      </c>
      <c r="K4" s="19"/>
      <c r="L4" s="19"/>
      <c r="M4" s="6" t="s">
        <v>46</v>
      </c>
      <c r="N4" s="12"/>
      <c r="O4" s="8"/>
      <c r="P4" s="7" t="s">
        <v>47</v>
      </c>
      <c r="Q4" s="6" t="s">
        <v>48</v>
      </c>
      <c r="R4" s="6" t="s">
        <v>47</v>
      </c>
      <c r="S4" s="6" t="s">
        <v>48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49</v>
      </c>
      <c r="K5" s="6" t="s">
        <v>50</v>
      </c>
      <c r="L5" s="6" t="s">
        <v>51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52</v>
      </c>
      <c r="C6" s="13" t="s">
        <v>53</v>
      </c>
      <c r="D6" s="13" t="s">
        <v>54</v>
      </c>
      <c r="E6" s="13" t="s">
        <v>55</v>
      </c>
      <c r="F6" s="13" t="s">
        <v>56</v>
      </c>
      <c r="G6" s="13" t="s">
        <v>57</v>
      </c>
      <c r="H6" s="13" t="s">
        <v>58</v>
      </c>
      <c r="I6" s="13" t="s">
        <v>59</v>
      </c>
      <c r="J6" s="20" t="s">
        <v>60</v>
      </c>
      <c r="K6" s="20"/>
      <c r="L6" s="20"/>
      <c r="M6" s="20"/>
      <c r="N6" s="13" t="s">
        <v>61</v>
      </c>
      <c r="O6" s="13" t="s">
        <v>62</v>
      </c>
      <c r="P6" s="20" t="s">
        <v>63</v>
      </c>
      <c r="Q6" s="20"/>
      <c r="R6" s="20" t="s">
        <v>64</v>
      </c>
      <c r="S6" s="20"/>
      <c r="T6" s="13" t="s">
        <v>65</v>
      </c>
    </row>
    <row r="7" spans="1:20" x14ac:dyDescent="0.25">
      <c r="A7" s="3" t="s">
        <v>84</v>
      </c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86</v>
      </c>
      <c r="B8" s="2" t="s">
        <v>125</v>
      </c>
      <c r="C8" s="2"/>
      <c r="D8" s="2">
        <v>45</v>
      </c>
      <c r="E8" s="2">
        <v>8795207</v>
      </c>
      <c r="F8" s="2">
        <v>0</v>
      </c>
      <c r="G8" s="2">
        <v>0</v>
      </c>
      <c r="H8" s="2">
        <v>8795207</v>
      </c>
      <c r="I8" s="10">
        <f t="shared" ref="I8:I27" si="0">SUM(H8/112531977*100)</f>
        <v>7.8157402317742983</v>
      </c>
      <c r="J8" s="2">
        <v>8795207</v>
      </c>
      <c r="K8" s="2">
        <v>0</v>
      </c>
      <c r="L8" s="2">
        <f t="shared" ref="L8:L27" si="1">+J8+K8</f>
        <v>8795207</v>
      </c>
      <c r="M8" s="10">
        <f t="shared" ref="M8:M27" si="2">SUM(L8/112531977*100)</f>
        <v>7.8157402317742983</v>
      </c>
      <c r="N8" s="2">
        <v>0</v>
      </c>
      <c r="O8" s="10">
        <f t="shared" ref="O8:O27" si="3">SUM((H8+N8)/112531977*100)</f>
        <v>7.8157402317742983</v>
      </c>
      <c r="P8" s="2">
        <v>0</v>
      </c>
      <c r="Q8" s="10">
        <v>0</v>
      </c>
      <c r="R8" s="2" t="s">
        <v>70</v>
      </c>
      <c r="S8" s="2" t="s">
        <v>70</v>
      </c>
      <c r="T8" s="2">
        <v>8795207</v>
      </c>
    </row>
    <row r="9" spans="1:20" x14ac:dyDescent="0.25">
      <c r="A9" s="2"/>
      <c r="B9" s="2" t="s">
        <v>126</v>
      </c>
      <c r="C9" s="2" t="s">
        <v>127</v>
      </c>
      <c r="D9" s="2">
        <v>2</v>
      </c>
      <c r="E9" s="2">
        <v>1264809</v>
      </c>
      <c r="F9" s="2">
        <v>0</v>
      </c>
      <c r="G9" s="2">
        <v>0</v>
      </c>
      <c r="H9" s="2">
        <v>1264809</v>
      </c>
      <c r="I9" s="10">
        <f t="shared" si="0"/>
        <v>1.1239551936424257</v>
      </c>
      <c r="J9" s="2">
        <v>1264809</v>
      </c>
      <c r="K9" s="2">
        <v>0</v>
      </c>
      <c r="L9" s="2">
        <f t="shared" si="1"/>
        <v>1264809</v>
      </c>
      <c r="M9" s="10">
        <f t="shared" si="2"/>
        <v>1.1239551936424257</v>
      </c>
      <c r="N9" s="2">
        <v>0</v>
      </c>
      <c r="O9" s="10">
        <f t="shared" si="3"/>
        <v>1.1239551936424257</v>
      </c>
      <c r="P9" s="2">
        <v>0</v>
      </c>
      <c r="Q9" s="10">
        <f>SUM(P9/H9*100)</f>
        <v>0</v>
      </c>
      <c r="R9" s="2" t="s">
        <v>70</v>
      </c>
      <c r="S9" s="2" t="s">
        <v>70</v>
      </c>
      <c r="T9" s="2">
        <v>1264809</v>
      </c>
    </row>
    <row r="10" spans="1:20" x14ac:dyDescent="0.25">
      <c r="A10" s="2"/>
      <c r="B10" s="2" t="s">
        <v>128</v>
      </c>
      <c r="C10" s="2" t="s">
        <v>129</v>
      </c>
      <c r="D10" s="2">
        <v>8</v>
      </c>
      <c r="E10" s="2">
        <v>1559122</v>
      </c>
      <c r="F10" s="2">
        <v>0</v>
      </c>
      <c r="G10" s="2">
        <v>0</v>
      </c>
      <c r="H10" s="2">
        <v>1559122</v>
      </c>
      <c r="I10" s="10">
        <f t="shared" si="0"/>
        <v>1.3854924098596437</v>
      </c>
      <c r="J10" s="2">
        <v>1559122</v>
      </c>
      <c r="K10" s="2">
        <v>0</v>
      </c>
      <c r="L10" s="2">
        <f t="shared" si="1"/>
        <v>1559122</v>
      </c>
      <c r="M10" s="10">
        <f t="shared" si="2"/>
        <v>1.3854924098596437</v>
      </c>
      <c r="N10" s="2">
        <v>0</v>
      </c>
      <c r="O10" s="10">
        <f t="shared" si="3"/>
        <v>1.3854924098596437</v>
      </c>
      <c r="P10" s="2">
        <v>0</v>
      </c>
      <c r="Q10" s="10">
        <f>SUM(P10/H10*100)</f>
        <v>0</v>
      </c>
      <c r="R10" s="2" t="s">
        <v>70</v>
      </c>
      <c r="S10" s="2" t="s">
        <v>70</v>
      </c>
      <c r="T10" s="2">
        <v>1559122</v>
      </c>
    </row>
    <row r="11" spans="1:20" x14ac:dyDescent="0.25">
      <c r="A11" s="2"/>
      <c r="B11" s="2" t="s">
        <v>130</v>
      </c>
      <c r="C11" s="2" t="s">
        <v>131</v>
      </c>
      <c r="D11" s="2">
        <v>3</v>
      </c>
      <c r="E11" s="2">
        <v>1932458</v>
      </c>
      <c r="F11" s="2">
        <v>0</v>
      </c>
      <c r="G11" s="2">
        <v>0</v>
      </c>
      <c r="H11" s="2">
        <v>1932458</v>
      </c>
      <c r="I11" s="10">
        <f t="shared" si="0"/>
        <v>1.7172523326414144</v>
      </c>
      <c r="J11" s="2">
        <v>1932458</v>
      </c>
      <c r="K11" s="2">
        <v>0</v>
      </c>
      <c r="L11" s="2">
        <f t="shared" si="1"/>
        <v>1932458</v>
      </c>
      <c r="M11" s="10">
        <f t="shared" si="2"/>
        <v>1.7172523326414144</v>
      </c>
      <c r="N11" s="2">
        <v>0</v>
      </c>
      <c r="O11" s="10">
        <f t="shared" si="3"/>
        <v>1.7172523326414144</v>
      </c>
      <c r="P11" s="2">
        <v>0</v>
      </c>
      <c r="Q11" s="10">
        <f>SUM(P11/H11*100)</f>
        <v>0</v>
      </c>
      <c r="R11" s="2" t="s">
        <v>70</v>
      </c>
      <c r="S11" s="2" t="s">
        <v>70</v>
      </c>
      <c r="T11" s="2">
        <v>1932458</v>
      </c>
    </row>
    <row r="12" spans="1:20" x14ac:dyDescent="0.25">
      <c r="A12" s="2"/>
      <c r="B12" s="2" t="s">
        <v>132</v>
      </c>
      <c r="C12" s="2" t="s">
        <v>133</v>
      </c>
      <c r="D12" s="2">
        <v>3</v>
      </c>
      <c r="E12" s="2">
        <v>1911788</v>
      </c>
      <c r="F12" s="2">
        <v>0</v>
      </c>
      <c r="G12" s="2">
        <v>0</v>
      </c>
      <c r="H12" s="2">
        <v>1911788</v>
      </c>
      <c r="I12" s="10">
        <f t="shared" si="0"/>
        <v>1.6988842202603442</v>
      </c>
      <c r="J12" s="2">
        <v>1911788</v>
      </c>
      <c r="K12" s="2">
        <v>0</v>
      </c>
      <c r="L12" s="2">
        <f t="shared" si="1"/>
        <v>1911788</v>
      </c>
      <c r="M12" s="10">
        <f t="shared" si="2"/>
        <v>1.6988842202603442</v>
      </c>
      <c r="N12" s="2">
        <v>0</v>
      </c>
      <c r="O12" s="10">
        <f t="shared" si="3"/>
        <v>1.6988842202603442</v>
      </c>
      <c r="P12" s="2">
        <v>0</v>
      </c>
      <c r="Q12" s="10">
        <f>SUM(P12/H12*100)</f>
        <v>0</v>
      </c>
      <c r="R12" s="2" t="s">
        <v>70</v>
      </c>
      <c r="S12" s="2" t="s">
        <v>70</v>
      </c>
      <c r="T12" s="2">
        <v>1911788</v>
      </c>
    </row>
    <row r="13" spans="1:20" x14ac:dyDescent="0.25">
      <c r="A13" s="2" t="s">
        <v>106</v>
      </c>
      <c r="B13" s="2" t="s">
        <v>134</v>
      </c>
      <c r="C13" s="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10">
        <f t="shared" si="0"/>
        <v>0</v>
      </c>
      <c r="J13" s="2">
        <v>0</v>
      </c>
      <c r="K13" s="2">
        <v>0</v>
      </c>
      <c r="L13" s="2">
        <f t="shared" si="1"/>
        <v>0</v>
      </c>
      <c r="M13" s="10">
        <f t="shared" si="2"/>
        <v>0</v>
      </c>
      <c r="N13" s="2">
        <v>0</v>
      </c>
      <c r="O13" s="10">
        <f t="shared" si="3"/>
        <v>0</v>
      </c>
      <c r="P13" s="2">
        <v>0</v>
      </c>
      <c r="Q13" s="10">
        <v>0</v>
      </c>
      <c r="R13" s="2" t="s">
        <v>70</v>
      </c>
      <c r="S13" s="2" t="s">
        <v>70</v>
      </c>
      <c r="T13" s="2">
        <v>0</v>
      </c>
    </row>
    <row r="14" spans="1:20" x14ac:dyDescent="0.25">
      <c r="A14" s="2" t="s">
        <v>108</v>
      </c>
      <c r="B14" s="2" t="s">
        <v>135</v>
      </c>
      <c r="C14" s="2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10">
        <f t="shared" si="0"/>
        <v>0</v>
      </c>
      <c r="J14" s="2">
        <v>0</v>
      </c>
      <c r="K14" s="2">
        <v>0</v>
      </c>
      <c r="L14" s="2">
        <f t="shared" si="1"/>
        <v>0</v>
      </c>
      <c r="M14" s="10">
        <f t="shared" si="2"/>
        <v>0</v>
      </c>
      <c r="N14" s="2">
        <v>0</v>
      </c>
      <c r="O14" s="10">
        <f t="shared" si="3"/>
        <v>0</v>
      </c>
      <c r="P14" s="2">
        <v>0</v>
      </c>
      <c r="Q14" s="10">
        <v>0</v>
      </c>
      <c r="R14" s="2" t="s">
        <v>70</v>
      </c>
      <c r="S14" s="2" t="s">
        <v>70</v>
      </c>
      <c r="T14" s="2">
        <v>0</v>
      </c>
    </row>
    <row r="15" spans="1:20" x14ac:dyDescent="0.25">
      <c r="A15" s="2" t="s">
        <v>110</v>
      </c>
      <c r="B15" s="2" t="s">
        <v>136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 t="shared" si="0"/>
        <v>0</v>
      </c>
      <c r="J15" s="2">
        <v>0</v>
      </c>
      <c r="K15" s="2">
        <v>0</v>
      </c>
      <c r="L15" s="2">
        <f t="shared" si="1"/>
        <v>0</v>
      </c>
      <c r="M15" s="10">
        <f t="shared" si="2"/>
        <v>0</v>
      </c>
      <c r="N15" s="2">
        <v>0</v>
      </c>
      <c r="O15" s="10">
        <f t="shared" si="3"/>
        <v>0</v>
      </c>
      <c r="P15" s="2">
        <v>0</v>
      </c>
      <c r="Q15" s="10">
        <v>0</v>
      </c>
      <c r="R15" s="2" t="s">
        <v>70</v>
      </c>
      <c r="S15" s="2" t="s">
        <v>70</v>
      </c>
      <c r="T15" s="2">
        <v>0</v>
      </c>
    </row>
    <row r="16" spans="1:20" x14ac:dyDescent="0.25">
      <c r="A16" s="2" t="s">
        <v>119</v>
      </c>
      <c r="B16" s="2" t="s">
        <v>137</v>
      </c>
      <c r="C16" s="2"/>
      <c r="D16" s="2">
        <v>109</v>
      </c>
      <c r="E16" s="2">
        <v>46611305</v>
      </c>
      <c r="F16" s="2">
        <v>0</v>
      </c>
      <c r="G16" s="2">
        <v>0</v>
      </c>
      <c r="H16" s="2">
        <v>46611305</v>
      </c>
      <c r="I16" s="10">
        <f t="shared" si="0"/>
        <v>41.420497748830982</v>
      </c>
      <c r="J16" s="2">
        <v>46611305</v>
      </c>
      <c r="K16" s="2">
        <v>0</v>
      </c>
      <c r="L16" s="2">
        <f t="shared" si="1"/>
        <v>46611305</v>
      </c>
      <c r="M16" s="10">
        <f t="shared" si="2"/>
        <v>41.420497748830982</v>
      </c>
      <c r="N16" s="2">
        <v>0</v>
      </c>
      <c r="O16" s="10">
        <f t="shared" si="3"/>
        <v>41.420497748830982</v>
      </c>
      <c r="P16" s="2">
        <v>0</v>
      </c>
      <c r="Q16" s="10">
        <v>0</v>
      </c>
      <c r="R16" s="2" t="s">
        <v>70</v>
      </c>
      <c r="S16" s="2" t="s">
        <v>70</v>
      </c>
      <c r="T16" s="2">
        <v>46611105</v>
      </c>
    </row>
    <row r="17" spans="1:20" x14ac:dyDescent="0.25">
      <c r="A17" s="2"/>
      <c r="B17" s="2" t="s">
        <v>138</v>
      </c>
      <c r="C17" s="2" t="s">
        <v>139</v>
      </c>
      <c r="D17" s="2">
        <v>1</v>
      </c>
      <c r="E17" s="2">
        <v>3287280</v>
      </c>
      <c r="F17" s="2">
        <v>0</v>
      </c>
      <c r="G17" s="2">
        <v>0</v>
      </c>
      <c r="H17" s="2">
        <v>3287280</v>
      </c>
      <c r="I17" s="10">
        <f t="shared" si="0"/>
        <v>2.9211963458173318</v>
      </c>
      <c r="J17" s="2">
        <v>3287280</v>
      </c>
      <c r="K17" s="2">
        <v>0</v>
      </c>
      <c r="L17" s="2">
        <f t="shared" si="1"/>
        <v>3287280</v>
      </c>
      <c r="M17" s="10">
        <f t="shared" si="2"/>
        <v>2.9211963458173318</v>
      </c>
      <c r="N17" s="2">
        <v>0</v>
      </c>
      <c r="O17" s="10">
        <f t="shared" si="3"/>
        <v>2.9211963458173318</v>
      </c>
      <c r="P17" s="2">
        <v>0</v>
      </c>
      <c r="Q17" s="10">
        <f t="shared" ref="Q17:Q24" si="4">SUM(P17/H17*100)</f>
        <v>0</v>
      </c>
      <c r="R17" s="2" t="s">
        <v>70</v>
      </c>
      <c r="S17" s="2" t="s">
        <v>70</v>
      </c>
      <c r="T17" s="2">
        <v>3287280</v>
      </c>
    </row>
    <row r="18" spans="1:20" x14ac:dyDescent="0.25">
      <c r="A18" s="2"/>
      <c r="B18" s="2" t="s">
        <v>140</v>
      </c>
      <c r="C18" s="2" t="s">
        <v>141</v>
      </c>
      <c r="D18" s="2">
        <v>1</v>
      </c>
      <c r="E18" s="2">
        <v>11099416</v>
      </c>
      <c r="F18" s="2">
        <v>0</v>
      </c>
      <c r="G18" s="2">
        <v>0</v>
      </c>
      <c r="H18" s="2">
        <v>11099416</v>
      </c>
      <c r="I18" s="10">
        <f t="shared" si="0"/>
        <v>9.8633439986573777</v>
      </c>
      <c r="J18" s="2">
        <v>11099416</v>
      </c>
      <c r="K18" s="2">
        <v>0</v>
      </c>
      <c r="L18" s="2">
        <f t="shared" si="1"/>
        <v>11099416</v>
      </c>
      <c r="M18" s="10">
        <f t="shared" si="2"/>
        <v>9.8633439986573777</v>
      </c>
      <c r="N18" s="2">
        <v>0</v>
      </c>
      <c r="O18" s="10">
        <f t="shared" si="3"/>
        <v>9.8633439986573777</v>
      </c>
      <c r="P18" s="2">
        <v>0</v>
      </c>
      <c r="Q18" s="10">
        <f t="shared" si="4"/>
        <v>0</v>
      </c>
      <c r="R18" s="2" t="s">
        <v>70</v>
      </c>
      <c r="S18" s="2" t="s">
        <v>70</v>
      </c>
      <c r="T18" s="2">
        <v>11099416</v>
      </c>
    </row>
    <row r="19" spans="1:20" x14ac:dyDescent="0.25">
      <c r="A19" s="2"/>
      <c r="B19" s="2" t="s">
        <v>142</v>
      </c>
      <c r="C19" s="2" t="s">
        <v>143</v>
      </c>
      <c r="D19" s="2">
        <v>1</v>
      </c>
      <c r="E19" s="2">
        <v>2574316</v>
      </c>
      <c r="F19" s="2">
        <v>0</v>
      </c>
      <c r="G19" s="2">
        <v>0</v>
      </c>
      <c r="H19" s="2">
        <v>2574316</v>
      </c>
      <c r="I19" s="10">
        <f t="shared" si="0"/>
        <v>2.2876306527521506</v>
      </c>
      <c r="J19" s="2">
        <v>2574316</v>
      </c>
      <c r="K19" s="2">
        <v>0</v>
      </c>
      <c r="L19" s="2">
        <f t="shared" si="1"/>
        <v>2574316</v>
      </c>
      <c r="M19" s="10">
        <f t="shared" si="2"/>
        <v>2.2876306527521506</v>
      </c>
      <c r="N19" s="2">
        <v>0</v>
      </c>
      <c r="O19" s="10">
        <f t="shared" si="3"/>
        <v>2.2876306527521506</v>
      </c>
      <c r="P19" s="2">
        <v>0</v>
      </c>
      <c r="Q19" s="10">
        <f t="shared" si="4"/>
        <v>0</v>
      </c>
      <c r="R19" s="2" t="s">
        <v>70</v>
      </c>
      <c r="S19" s="2" t="s">
        <v>70</v>
      </c>
      <c r="T19" s="2">
        <v>2574316</v>
      </c>
    </row>
    <row r="20" spans="1:20" x14ac:dyDescent="0.25">
      <c r="A20" s="2"/>
      <c r="B20" s="2" t="s">
        <v>144</v>
      </c>
      <c r="C20" s="2" t="s">
        <v>145</v>
      </c>
      <c r="D20" s="2">
        <v>1</v>
      </c>
      <c r="E20" s="2">
        <v>5040320</v>
      </c>
      <c r="F20" s="2">
        <v>0</v>
      </c>
      <c r="G20" s="2">
        <v>0</v>
      </c>
      <c r="H20" s="2">
        <v>5040320</v>
      </c>
      <c r="I20" s="10">
        <f t="shared" si="0"/>
        <v>4.4790113302639298</v>
      </c>
      <c r="J20" s="2">
        <v>5040320</v>
      </c>
      <c r="K20" s="2">
        <v>0</v>
      </c>
      <c r="L20" s="2">
        <f t="shared" si="1"/>
        <v>5040320</v>
      </c>
      <c r="M20" s="10">
        <f t="shared" si="2"/>
        <v>4.4790113302639298</v>
      </c>
      <c r="N20" s="2">
        <v>0</v>
      </c>
      <c r="O20" s="10">
        <f t="shared" si="3"/>
        <v>4.4790113302639298</v>
      </c>
      <c r="P20" s="2">
        <v>0</v>
      </c>
      <c r="Q20" s="10">
        <f t="shared" si="4"/>
        <v>0</v>
      </c>
      <c r="R20" s="2" t="s">
        <v>70</v>
      </c>
      <c r="S20" s="2" t="s">
        <v>70</v>
      </c>
      <c r="T20" s="2">
        <v>5040320</v>
      </c>
    </row>
    <row r="21" spans="1:20" x14ac:dyDescent="0.25">
      <c r="A21" s="2"/>
      <c r="B21" s="2" t="s">
        <v>146</v>
      </c>
      <c r="C21" s="2" t="s">
        <v>147</v>
      </c>
      <c r="D21" s="2">
        <v>1</v>
      </c>
      <c r="E21" s="2">
        <v>5455977</v>
      </c>
      <c r="F21" s="2">
        <v>0</v>
      </c>
      <c r="G21" s="2">
        <v>0</v>
      </c>
      <c r="H21" s="2">
        <v>5455977</v>
      </c>
      <c r="I21" s="10">
        <f t="shared" si="0"/>
        <v>4.848379230020992</v>
      </c>
      <c r="J21" s="2">
        <v>5455977</v>
      </c>
      <c r="K21" s="2">
        <v>0</v>
      </c>
      <c r="L21" s="2">
        <f t="shared" si="1"/>
        <v>5455977</v>
      </c>
      <c r="M21" s="10">
        <f t="shared" si="2"/>
        <v>4.848379230020992</v>
      </c>
      <c r="N21" s="2">
        <v>0</v>
      </c>
      <c r="O21" s="10">
        <f t="shared" si="3"/>
        <v>4.848379230020992</v>
      </c>
      <c r="P21" s="2">
        <v>0</v>
      </c>
      <c r="Q21" s="10">
        <f t="shared" si="4"/>
        <v>0</v>
      </c>
      <c r="R21" s="2" t="s">
        <v>70</v>
      </c>
      <c r="S21" s="2" t="s">
        <v>70</v>
      </c>
      <c r="T21" s="2">
        <v>5455977</v>
      </c>
    </row>
    <row r="22" spans="1:20" x14ac:dyDescent="0.25">
      <c r="A22" s="2"/>
      <c r="B22" s="2" t="s">
        <v>148</v>
      </c>
      <c r="C22" s="2" t="s">
        <v>149</v>
      </c>
      <c r="D22" s="2">
        <v>1</v>
      </c>
      <c r="E22" s="2">
        <v>4732101</v>
      </c>
      <c r="F22" s="2">
        <v>0</v>
      </c>
      <c r="G22" s="2">
        <v>0</v>
      </c>
      <c r="H22" s="2">
        <v>4732101</v>
      </c>
      <c r="I22" s="10">
        <f t="shared" si="0"/>
        <v>4.205116737618499</v>
      </c>
      <c r="J22" s="2">
        <v>4732101</v>
      </c>
      <c r="K22" s="2">
        <v>0</v>
      </c>
      <c r="L22" s="2">
        <f t="shared" si="1"/>
        <v>4732101</v>
      </c>
      <c r="M22" s="10">
        <f t="shared" si="2"/>
        <v>4.205116737618499</v>
      </c>
      <c r="N22" s="2">
        <v>0</v>
      </c>
      <c r="O22" s="10">
        <f t="shared" si="3"/>
        <v>4.205116737618499</v>
      </c>
      <c r="P22" s="2">
        <v>0</v>
      </c>
      <c r="Q22" s="10">
        <f t="shared" si="4"/>
        <v>0</v>
      </c>
      <c r="R22" s="2" t="s">
        <v>70</v>
      </c>
      <c r="S22" s="2" t="s">
        <v>70</v>
      </c>
      <c r="T22" s="2">
        <v>4732101</v>
      </c>
    </row>
    <row r="23" spans="1:20" x14ac:dyDescent="0.25">
      <c r="A23" s="2"/>
      <c r="B23" s="2" t="s">
        <v>150</v>
      </c>
      <c r="C23" s="2" t="s">
        <v>151</v>
      </c>
      <c r="D23" s="2">
        <v>1</v>
      </c>
      <c r="E23" s="2">
        <v>1800000</v>
      </c>
      <c r="F23" s="2">
        <v>0</v>
      </c>
      <c r="G23" s="2">
        <v>0</v>
      </c>
      <c r="H23" s="2">
        <v>1800000</v>
      </c>
      <c r="I23" s="10">
        <f t="shared" si="0"/>
        <v>1.5995453452310717</v>
      </c>
      <c r="J23" s="2">
        <v>1800000</v>
      </c>
      <c r="K23" s="2">
        <v>0</v>
      </c>
      <c r="L23" s="2">
        <f t="shared" si="1"/>
        <v>1800000</v>
      </c>
      <c r="M23" s="10">
        <f t="shared" si="2"/>
        <v>1.5995453452310717</v>
      </c>
      <c r="N23" s="2">
        <v>0</v>
      </c>
      <c r="O23" s="10">
        <f t="shared" si="3"/>
        <v>1.5995453452310717</v>
      </c>
      <c r="P23" s="2">
        <v>0</v>
      </c>
      <c r="Q23" s="10">
        <f t="shared" si="4"/>
        <v>0</v>
      </c>
      <c r="R23" s="2" t="s">
        <v>70</v>
      </c>
      <c r="S23" s="2" t="s">
        <v>70</v>
      </c>
      <c r="T23" s="2">
        <v>1800000</v>
      </c>
    </row>
    <row r="24" spans="1:20" x14ac:dyDescent="0.25">
      <c r="A24" s="2"/>
      <c r="B24" s="2" t="s">
        <v>152</v>
      </c>
      <c r="C24" s="2" t="s">
        <v>153</v>
      </c>
      <c r="D24" s="2">
        <v>1</v>
      </c>
      <c r="E24" s="2">
        <v>4155404</v>
      </c>
      <c r="F24" s="2">
        <v>0</v>
      </c>
      <c r="G24" s="2">
        <v>0</v>
      </c>
      <c r="H24" s="2">
        <v>4155404</v>
      </c>
      <c r="I24" s="10">
        <f t="shared" si="0"/>
        <v>3.692642847641431</v>
      </c>
      <c r="J24" s="2">
        <v>4155404</v>
      </c>
      <c r="K24" s="2">
        <v>0</v>
      </c>
      <c r="L24" s="2">
        <f t="shared" si="1"/>
        <v>4155404</v>
      </c>
      <c r="M24" s="10">
        <f t="shared" si="2"/>
        <v>3.692642847641431</v>
      </c>
      <c r="N24" s="2">
        <v>0</v>
      </c>
      <c r="O24" s="10">
        <f t="shared" si="3"/>
        <v>3.692642847641431</v>
      </c>
      <c r="P24" s="2">
        <v>0</v>
      </c>
      <c r="Q24" s="10">
        <f t="shared" si="4"/>
        <v>0</v>
      </c>
      <c r="R24" s="2" t="s">
        <v>70</v>
      </c>
      <c r="S24" s="2" t="s">
        <v>70</v>
      </c>
      <c r="T24" s="2">
        <v>4155404</v>
      </c>
    </row>
    <row r="25" spans="1:20" x14ac:dyDescent="0.25">
      <c r="A25" s="2" t="s">
        <v>154</v>
      </c>
      <c r="B25" s="2" t="s">
        <v>109</v>
      </c>
      <c r="C25" s="2"/>
      <c r="D25" s="2">
        <v>2</v>
      </c>
      <c r="E25" s="2">
        <v>21163</v>
      </c>
      <c r="F25" s="2">
        <v>0</v>
      </c>
      <c r="G25" s="2">
        <v>0</v>
      </c>
      <c r="H25" s="2">
        <v>21163</v>
      </c>
      <c r="I25" s="10">
        <f t="shared" si="0"/>
        <v>1.8806210078402871E-2</v>
      </c>
      <c r="J25" s="2">
        <v>21163</v>
      </c>
      <c r="K25" s="2">
        <v>0</v>
      </c>
      <c r="L25" s="2">
        <f t="shared" si="1"/>
        <v>21163</v>
      </c>
      <c r="M25" s="10">
        <f t="shared" si="2"/>
        <v>1.8806210078402871E-2</v>
      </c>
      <c r="N25" s="2">
        <v>0</v>
      </c>
      <c r="O25" s="10">
        <f t="shared" si="3"/>
        <v>1.8806210078402871E-2</v>
      </c>
      <c r="P25" s="2">
        <v>0</v>
      </c>
      <c r="Q25" s="10">
        <v>0</v>
      </c>
      <c r="R25" s="2" t="s">
        <v>70</v>
      </c>
      <c r="S25" s="2" t="s">
        <v>70</v>
      </c>
      <c r="T25" s="2">
        <v>21163</v>
      </c>
    </row>
    <row r="26" spans="1:20" x14ac:dyDescent="0.25">
      <c r="A26" s="2" t="s">
        <v>155</v>
      </c>
      <c r="B26" s="2" t="s">
        <v>156</v>
      </c>
      <c r="C26" s="2"/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10">
        <f t="shared" si="0"/>
        <v>0</v>
      </c>
      <c r="J26" s="2">
        <v>0</v>
      </c>
      <c r="K26" s="2">
        <v>0</v>
      </c>
      <c r="L26" s="2">
        <f t="shared" si="1"/>
        <v>0</v>
      </c>
      <c r="M26" s="10">
        <f t="shared" si="2"/>
        <v>0</v>
      </c>
      <c r="N26" s="2">
        <v>0</v>
      </c>
      <c r="O26" s="10">
        <f t="shared" si="3"/>
        <v>0</v>
      </c>
      <c r="P26" s="2">
        <v>0</v>
      </c>
      <c r="Q26" s="10">
        <v>0</v>
      </c>
      <c r="R26" s="2" t="s">
        <v>70</v>
      </c>
      <c r="S26" s="2" t="s">
        <v>70</v>
      </c>
      <c r="T26" s="2">
        <v>0</v>
      </c>
    </row>
    <row r="27" spans="1:20" x14ac:dyDescent="0.25">
      <c r="A27" s="2" t="s">
        <v>157</v>
      </c>
      <c r="B27" s="2" t="s">
        <v>158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 t="shared" si="0"/>
        <v>0</v>
      </c>
      <c r="J27" s="2">
        <v>0</v>
      </c>
      <c r="K27" s="2">
        <v>0</v>
      </c>
      <c r="L27" s="2">
        <f t="shared" si="1"/>
        <v>0</v>
      </c>
      <c r="M27" s="10">
        <f t="shared" si="2"/>
        <v>0</v>
      </c>
      <c r="N27" s="2">
        <v>0</v>
      </c>
      <c r="O27" s="10">
        <f t="shared" si="3"/>
        <v>0</v>
      </c>
      <c r="P27" s="2">
        <v>0</v>
      </c>
      <c r="Q27" s="10">
        <v>0</v>
      </c>
      <c r="R27" s="2" t="s">
        <v>70</v>
      </c>
      <c r="S27" s="2" t="s">
        <v>70</v>
      </c>
      <c r="T27" s="2">
        <v>0</v>
      </c>
    </row>
    <row r="28" spans="1:20" x14ac:dyDescent="0.25">
      <c r="A28" s="2" t="s">
        <v>159</v>
      </c>
      <c r="B28" s="2" t="s">
        <v>111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2"/>
      <c r="B29" s="2" t="s">
        <v>160</v>
      </c>
      <c r="C29" s="2"/>
      <c r="D29" s="2">
        <v>2</v>
      </c>
      <c r="E29" s="2">
        <v>16792960</v>
      </c>
      <c r="F29" s="2">
        <v>0</v>
      </c>
      <c r="G29" s="2">
        <v>0</v>
      </c>
      <c r="H29" s="2">
        <v>16792960</v>
      </c>
      <c r="I29" s="10">
        <f>SUM(H29/112531977*100)</f>
        <v>14.922833889250875</v>
      </c>
      <c r="J29" s="2">
        <v>16792960</v>
      </c>
      <c r="K29" s="2">
        <v>0</v>
      </c>
      <c r="L29" s="2">
        <f>+J29+K29</f>
        <v>16792960</v>
      </c>
      <c r="M29" s="10">
        <f>SUM(L29/112531977*100)</f>
        <v>14.922833889250875</v>
      </c>
      <c r="N29" s="2">
        <v>0</v>
      </c>
      <c r="O29" s="10">
        <f>SUM((H29+N29)/112531977*100)</f>
        <v>14.922833889250875</v>
      </c>
      <c r="P29" s="2">
        <v>0</v>
      </c>
      <c r="Q29" s="10">
        <v>0</v>
      </c>
      <c r="R29" s="2" t="s">
        <v>70</v>
      </c>
      <c r="S29" s="2" t="s">
        <v>70</v>
      </c>
      <c r="T29" s="2">
        <v>16792960</v>
      </c>
    </row>
    <row r="30" spans="1:20" x14ac:dyDescent="0.25">
      <c r="A30" s="2"/>
      <c r="B30" s="2" t="s">
        <v>161</v>
      </c>
      <c r="C30" s="2" t="s">
        <v>162</v>
      </c>
      <c r="D30" s="2">
        <v>1</v>
      </c>
      <c r="E30" s="2">
        <v>1500000</v>
      </c>
      <c r="F30" s="2">
        <v>0</v>
      </c>
      <c r="G30" s="2">
        <v>0</v>
      </c>
      <c r="H30" s="2">
        <v>1500000</v>
      </c>
      <c r="I30" s="10">
        <f>SUM(H30/112531977*100)</f>
        <v>1.3329544543592262</v>
      </c>
      <c r="J30" s="2">
        <v>1500000</v>
      </c>
      <c r="K30" s="2">
        <v>0</v>
      </c>
      <c r="L30" s="2">
        <f>+J30+K30</f>
        <v>1500000</v>
      </c>
      <c r="M30" s="10">
        <f>SUM(L30/112531977*100)</f>
        <v>1.3329544543592262</v>
      </c>
      <c r="N30" s="2">
        <v>0</v>
      </c>
      <c r="O30" s="10">
        <f>SUM((H30+N30)/112531977*100)</f>
        <v>1.3329544543592262</v>
      </c>
      <c r="P30" s="2">
        <v>0</v>
      </c>
      <c r="Q30" s="10">
        <f>SUM(P30/H30*100)</f>
        <v>0</v>
      </c>
      <c r="R30" s="2" t="s">
        <v>70</v>
      </c>
      <c r="S30" s="2" t="s">
        <v>70</v>
      </c>
      <c r="T30" s="2">
        <v>1500000</v>
      </c>
    </row>
    <row r="31" spans="1:20" x14ac:dyDescent="0.25">
      <c r="A31" s="2"/>
      <c r="B31" s="2" t="s">
        <v>163</v>
      </c>
      <c r="C31" s="2" t="s">
        <v>164</v>
      </c>
      <c r="D31" s="2">
        <v>1</v>
      </c>
      <c r="E31" s="2">
        <v>15292960</v>
      </c>
      <c r="F31" s="2">
        <v>0</v>
      </c>
      <c r="G31" s="2">
        <v>0</v>
      </c>
      <c r="H31" s="2">
        <v>15292960</v>
      </c>
      <c r="I31" s="10">
        <f>SUM(H31/112531977*100)</f>
        <v>13.58987943489165</v>
      </c>
      <c r="J31" s="2">
        <v>15292960</v>
      </c>
      <c r="K31" s="2">
        <v>0</v>
      </c>
      <c r="L31" s="2">
        <f>+J31+K31</f>
        <v>15292960</v>
      </c>
      <c r="M31" s="10">
        <f>SUM(L31/112531977*100)</f>
        <v>13.58987943489165</v>
      </c>
      <c r="N31" s="2">
        <v>0</v>
      </c>
      <c r="O31" s="10">
        <f>SUM((H31+N31)/112531977*100)</f>
        <v>13.58987943489165</v>
      </c>
      <c r="P31" s="2">
        <v>0</v>
      </c>
      <c r="Q31" s="10">
        <f>SUM(P31/H31*100)</f>
        <v>0</v>
      </c>
      <c r="R31" s="2" t="s">
        <v>70</v>
      </c>
      <c r="S31" s="2" t="s">
        <v>70</v>
      </c>
      <c r="T31" s="2">
        <v>15292960</v>
      </c>
    </row>
    <row r="32" spans="1:20" x14ac:dyDescent="0.25">
      <c r="A32" s="2"/>
      <c r="B32" s="2" t="s">
        <v>165</v>
      </c>
      <c r="C32" s="2"/>
      <c r="D32" s="2">
        <v>26</v>
      </c>
      <c r="E32" s="2">
        <v>349243</v>
      </c>
      <c r="F32" s="2">
        <v>0</v>
      </c>
      <c r="G32" s="2">
        <v>0</v>
      </c>
      <c r="H32" s="2">
        <v>349243</v>
      </c>
      <c r="I32" s="10">
        <f>SUM(H32/112531977*100)</f>
        <v>0.31035000833585286</v>
      </c>
      <c r="J32" s="2">
        <v>349243</v>
      </c>
      <c r="K32" s="2">
        <v>0</v>
      </c>
      <c r="L32" s="2">
        <f>+J32+K32</f>
        <v>349243</v>
      </c>
      <c r="M32" s="10">
        <f>SUM(L32/112531977*100)</f>
        <v>0.31035000833585286</v>
      </c>
      <c r="N32" s="2">
        <v>0</v>
      </c>
      <c r="O32" s="10">
        <f>SUM((H32+N32)/112531977*100)</f>
        <v>0.31035000833585286</v>
      </c>
      <c r="P32" s="2">
        <v>0</v>
      </c>
      <c r="Q32" s="10">
        <v>0</v>
      </c>
      <c r="R32" s="2" t="s">
        <v>70</v>
      </c>
      <c r="S32" s="2" t="s">
        <v>70</v>
      </c>
      <c r="T32" s="2">
        <v>333193</v>
      </c>
    </row>
    <row r="33" spans="1:20" s="4" customFormat="1" x14ac:dyDescent="0.25">
      <c r="A33" s="8"/>
      <c r="B33" s="8" t="s">
        <v>166</v>
      </c>
      <c r="C33" s="8"/>
      <c r="D33" s="8">
        <f t="shared" ref="D33:P33" si="5">+D8+D13+D14+D15+D16+D25+D26+D27+D29+D32</f>
        <v>184</v>
      </c>
      <c r="E33" s="8">
        <f t="shared" si="5"/>
        <v>72569878</v>
      </c>
      <c r="F33" s="8">
        <f t="shared" si="5"/>
        <v>0</v>
      </c>
      <c r="G33" s="8">
        <f t="shared" si="5"/>
        <v>0</v>
      </c>
      <c r="H33" s="8">
        <f t="shared" si="5"/>
        <v>72569878</v>
      </c>
      <c r="I33" s="11">
        <f t="shared" si="5"/>
        <v>64.488228088270418</v>
      </c>
      <c r="J33" s="8">
        <f t="shared" si="5"/>
        <v>72569878</v>
      </c>
      <c r="K33" s="8">
        <f t="shared" si="5"/>
        <v>0</v>
      </c>
      <c r="L33" s="8">
        <f t="shared" si="5"/>
        <v>72569878</v>
      </c>
      <c r="M33" s="11">
        <f t="shared" si="5"/>
        <v>64.488228088270418</v>
      </c>
      <c r="N33" s="8">
        <f t="shared" si="5"/>
        <v>0</v>
      </c>
      <c r="O33" s="11">
        <f t="shared" si="5"/>
        <v>64.488228088270418</v>
      </c>
      <c r="P33" s="8">
        <f t="shared" si="5"/>
        <v>0</v>
      </c>
      <c r="Q33" s="11">
        <v>0</v>
      </c>
      <c r="R33" s="8" t="s">
        <v>70</v>
      </c>
      <c r="S33" s="8" t="s">
        <v>70</v>
      </c>
      <c r="T33" s="8">
        <f>+T8+T13+T14+T15+T16+T25+T26+T27+T29+T32</f>
        <v>72553628</v>
      </c>
    </row>
    <row r="34" spans="1:20" x14ac:dyDescent="0.25">
      <c r="A34" s="3" t="s">
        <v>113</v>
      </c>
      <c r="B34" s="2" t="s">
        <v>167</v>
      </c>
      <c r="C34" s="2"/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10">
        <f>SUM(H34/112531977*100)</f>
        <v>0</v>
      </c>
      <c r="J34" s="2">
        <v>0</v>
      </c>
      <c r="K34" s="2">
        <v>0</v>
      </c>
      <c r="L34" s="2">
        <f>+J34+K34</f>
        <v>0</v>
      </c>
      <c r="M34" s="10">
        <f>SUM(L34/112531977*100)</f>
        <v>0</v>
      </c>
      <c r="N34" s="2">
        <v>0</v>
      </c>
      <c r="O34" s="10">
        <f>SUM((H34+N34)/112531977*100)</f>
        <v>0</v>
      </c>
      <c r="P34" s="2">
        <v>0</v>
      </c>
      <c r="Q34" s="10">
        <v>0</v>
      </c>
      <c r="R34" s="2" t="s">
        <v>70</v>
      </c>
      <c r="S34" s="2" t="s">
        <v>70</v>
      </c>
      <c r="T34" s="2">
        <v>0</v>
      </c>
    </row>
    <row r="35" spans="1:20" s="4" customFormat="1" x14ac:dyDescent="0.25">
      <c r="A35" s="8"/>
      <c r="B35" s="8" t="s">
        <v>168</v>
      </c>
      <c r="C35" s="8"/>
      <c r="D35" s="8">
        <f t="shared" ref="D35:P35" si="6">+D34</f>
        <v>0</v>
      </c>
      <c r="E35" s="8">
        <f t="shared" si="6"/>
        <v>0</v>
      </c>
      <c r="F35" s="8">
        <f t="shared" si="6"/>
        <v>0</v>
      </c>
      <c r="G35" s="8">
        <f t="shared" si="6"/>
        <v>0</v>
      </c>
      <c r="H35" s="8">
        <f t="shared" si="6"/>
        <v>0</v>
      </c>
      <c r="I35" s="11">
        <f t="shared" si="6"/>
        <v>0</v>
      </c>
      <c r="J35" s="8">
        <f t="shared" si="6"/>
        <v>0</v>
      </c>
      <c r="K35" s="8">
        <f t="shared" si="6"/>
        <v>0</v>
      </c>
      <c r="L35" s="8">
        <f t="shared" si="6"/>
        <v>0</v>
      </c>
      <c r="M35" s="11">
        <f t="shared" si="6"/>
        <v>0</v>
      </c>
      <c r="N35" s="8">
        <f t="shared" si="6"/>
        <v>0</v>
      </c>
      <c r="O35" s="11">
        <f t="shared" si="6"/>
        <v>0</v>
      </c>
      <c r="P35" s="8">
        <f t="shared" si="6"/>
        <v>0</v>
      </c>
      <c r="Q35" s="11">
        <v>0</v>
      </c>
      <c r="R35" s="8" t="str">
        <f>+R34</f>
        <v>NA</v>
      </c>
      <c r="S35" s="8" t="str">
        <f>+S34</f>
        <v>NA</v>
      </c>
      <c r="T35" s="8">
        <f>+T34</f>
        <v>0</v>
      </c>
    </row>
    <row r="36" spans="1:20" x14ac:dyDescent="0.25">
      <c r="A36" s="3" t="s">
        <v>169</v>
      </c>
      <c r="B36" s="2" t="s">
        <v>170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3" t="s">
        <v>86</v>
      </c>
      <c r="B37" s="2" t="s">
        <v>171</v>
      </c>
      <c r="C37" s="2"/>
      <c r="D37" s="2">
        <v>17382</v>
      </c>
      <c r="E37" s="2">
        <v>5239868</v>
      </c>
      <c r="F37" s="2">
        <v>0</v>
      </c>
      <c r="G37" s="2">
        <v>0</v>
      </c>
      <c r="H37" s="2">
        <v>5239868</v>
      </c>
      <c r="I37" s="10">
        <f>SUM(H37/112531977*100)</f>
        <v>4.6563369272362465</v>
      </c>
      <c r="J37" s="2">
        <v>5239868</v>
      </c>
      <c r="K37" s="2">
        <v>0</v>
      </c>
      <c r="L37" s="2">
        <f>+J37+K37</f>
        <v>5239868</v>
      </c>
      <c r="M37" s="10">
        <f>SUM(L37/112531977*100)</f>
        <v>4.6563369272362465</v>
      </c>
      <c r="N37" s="2">
        <v>0</v>
      </c>
      <c r="O37" s="10">
        <f>SUM((H37+N37)/112531977*100)</f>
        <v>4.6563369272362465</v>
      </c>
      <c r="P37" s="2">
        <v>0</v>
      </c>
      <c r="Q37" s="10">
        <v>0</v>
      </c>
      <c r="R37" s="2" t="s">
        <v>70</v>
      </c>
      <c r="S37" s="2" t="s">
        <v>70</v>
      </c>
      <c r="T37" s="2">
        <v>4832930</v>
      </c>
    </row>
    <row r="38" spans="1:20" x14ac:dyDescent="0.25">
      <c r="A38" s="2"/>
      <c r="B38" s="2" t="s">
        <v>172</v>
      </c>
      <c r="C38" s="2"/>
      <c r="D38" s="2">
        <v>13</v>
      </c>
      <c r="E38" s="2">
        <v>881479</v>
      </c>
      <c r="F38" s="2">
        <v>0</v>
      </c>
      <c r="G38" s="2">
        <v>0</v>
      </c>
      <c r="H38" s="2">
        <v>881479</v>
      </c>
      <c r="I38" s="10">
        <f>SUM(H38/112531977*100)</f>
        <v>0.78331423964941094</v>
      </c>
      <c r="J38" s="2">
        <v>881479</v>
      </c>
      <c r="K38" s="2">
        <v>0</v>
      </c>
      <c r="L38" s="2">
        <f>+J38+K38</f>
        <v>881479</v>
      </c>
      <c r="M38" s="10">
        <f>SUM(L38/112531977*100)</f>
        <v>0.78331423964941094</v>
      </c>
      <c r="N38" s="2">
        <v>0</v>
      </c>
      <c r="O38" s="10">
        <f>SUM((H38+N38)/112531977*100)</f>
        <v>0.78331423964941094</v>
      </c>
      <c r="P38" s="2">
        <v>0</v>
      </c>
      <c r="Q38" s="10">
        <v>0</v>
      </c>
      <c r="R38" s="2" t="s">
        <v>70</v>
      </c>
      <c r="S38" s="2" t="s">
        <v>70</v>
      </c>
      <c r="T38" s="2">
        <v>881479</v>
      </c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 t="s">
        <v>106</v>
      </c>
      <c r="B40" s="2" t="s">
        <v>173</v>
      </c>
      <c r="C40" s="2"/>
      <c r="D40" s="2">
        <v>2</v>
      </c>
      <c r="E40" s="2">
        <v>470</v>
      </c>
      <c r="F40" s="2">
        <v>0</v>
      </c>
      <c r="G40" s="2">
        <v>0</v>
      </c>
      <c r="H40" s="2">
        <v>470</v>
      </c>
      <c r="I40" s="10">
        <f>SUM(H40/112531977*100)</f>
        <v>4.176590623658909E-4</v>
      </c>
      <c r="J40" s="2">
        <v>470</v>
      </c>
      <c r="K40" s="2">
        <v>0</v>
      </c>
      <c r="L40" s="2">
        <f>+J40+K40</f>
        <v>470</v>
      </c>
      <c r="M40" s="10">
        <f>SUM(L40/112531977*100)</f>
        <v>4.176590623658909E-4</v>
      </c>
      <c r="N40" s="2">
        <v>0</v>
      </c>
      <c r="O40" s="10">
        <f>SUM((H40+N40)/112531977*100)</f>
        <v>4.176590623658909E-4</v>
      </c>
      <c r="P40" s="2">
        <v>0</v>
      </c>
      <c r="Q40" s="10">
        <v>0</v>
      </c>
      <c r="R40" s="2" t="s">
        <v>70</v>
      </c>
      <c r="S40" s="2" t="s">
        <v>70</v>
      </c>
      <c r="T40" s="2">
        <v>470</v>
      </c>
    </row>
    <row r="41" spans="1:20" x14ac:dyDescent="0.25">
      <c r="A41" s="2" t="s">
        <v>108</v>
      </c>
      <c r="B41" s="2" t="s">
        <v>174</v>
      </c>
      <c r="C41" s="2"/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10">
        <f>SUM(H41/112531977*100)</f>
        <v>0</v>
      </c>
      <c r="J41" s="2">
        <v>0</v>
      </c>
      <c r="K41" s="2">
        <v>0</v>
      </c>
      <c r="L41" s="2">
        <f>+J41+K41</f>
        <v>0</v>
      </c>
      <c r="M41" s="10">
        <f>SUM(L41/112531977*100)</f>
        <v>0</v>
      </c>
      <c r="N41" s="2">
        <v>0</v>
      </c>
      <c r="O41" s="10">
        <f>SUM((H41+N41)/112531977*100)</f>
        <v>0</v>
      </c>
      <c r="P41" s="2">
        <v>0</v>
      </c>
      <c r="Q41" s="10">
        <v>0</v>
      </c>
      <c r="R41" s="2" t="s">
        <v>70</v>
      </c>
      <c r="S41" s="2" t="s">
        <v>70</v>
      </c>
      <c r="T41" s="2">
        <v>0</v>
      </c>
    </row>
    <row r="42" spans="1:20" x14ac:dyDescent="0.25">
      <c r="A42" s="2" t="s">
        <v>110</v>
      </c>
      <c r="B42" s="2" t="s">
        <v>175</v>
      </c>
      <c r="C42" s="2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0">
        <f>SUM(H42/112531977*100)</f>
        <v>0</v>
      </c>
      <c r="J42" s="2">
        <v>0</v>
      </c>
      <c r="K42" s="2">
        <v>0</v>
      </c>
      <c r="L42" s="2">
        <f>+J42+K42</f>
        <v>0</v>
      </c>
      <c r="M42" s="10">
        <f>SUM(L42/112531977*100)</f>
        <v>0</v>
      </c>
      <c r="N42" s="2">
        <v>0</v>
      </c>
      <c r="O42" s="10">
        <f>SUM((H42+N42)/112531977*100)</f>
        <v>0</v>
      </c>
      <c r="P42" s="2">
        <v>0</v>
      </c>
      <c r="Q42" s="10">
        <v>0</v>
      </c>
      <c r="R42" s="2" t="s">
        <v>70</v>
      </c>
      <c r="S42" s="2" t="s">
        <v>70</v>
      </c>
      <c r="T42" s="2">
        <v>0</v>
      </c>
    </row>
    <row r="43" spans="1:20" x14ac:dyDescent="0.25">
      <c r="A43" s="2" t="s">
        <v>119</v>
      </c>
      <c r="B43" s="2" t="s">
        <v>111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 t="s">
        <v>176</v>
      </c>
      <c r="C44" s="2"/>
      <c r="D44" s="2">
        <v>5</v>
      </c>
      <c r="E44" s="2">
        <v>162301</v>
      </c>
      <c r="F44" s="2">
        <v>0</v>
      </c>
      <c r="G44" s="2">
        <v>0</v>
      </c>
      <c r="H44" s="2">
        <v>162301</v>
      </c>
      <c r="I44" s="10">
        <f>SUM(H44/112531977*100)</f>
        <v>0.14422656059797118</v>
      </c>
      <c r="J44" s="2">
        <v>162301</v>
      </c>
      <c r="K44" s="2">
        <v>0</v>
      </c>
      <c r="L44" s="2">
        <f>+J44+K44</f>
        <v>162301</v>
      </c>
      <c r="M44" s="10">
        <f>SUM(L44/112531977*100)</f>
        <v>0.14422656059797118</v>
      </c>
      <c r="N44" s="2">
        <v>0</v>
      </c>
      <c r="O44" s="10">
        <f>SUM((H44+N44)/112531977*100)</f>
        <v>0.14422656059797118</v>
      </c>
      <c r="P44" s="2">
        <v>0</v>
      </c>
      <c r="Q44" s="10">
        <v>0</v>
      </c>
      <c r="R44" s="2" t="s">
        <v>70</v>
      </c>
      <c r="S44" s="2" t="s">
        <v>70</v>
      </c>
      <c r="T44" s="2">
        <v>181</v>
      </c>
    </row>
    <row r="45" spans="1:20" x14ac:dyDescent="0.25">
      <c r="A45" s="2"/>
      <c r="B45" s="2" t="s">
        <v>177</v>
      </c>
      <c r="C45" s="2"/>
      <c r="D45" s="2">
        <v>678</v>
      </c>
      <c r="E45" s="2">
        <v>3193763</v>
      </c>
      <c r="F45" s="2">
        <v>0</v>
      </c>
      <c r="G45" s="2">
        <v>0</v>
      </c>
      <c r="H45" s="2">
        <v>3193763</v>
      </c>
      <c r="I45" s="10">
        <f>SUM(H45/112531977*100)</f>
        <v>2.8380937446784569</v>
      </c>
      <c r="J45" s="2">
        <v>3193763</v>
      </c>
      <c r="K45" s="2">
        <v>0</v>
      </c>
      <c r="L45" s="2">
        <f>+J45+K45</f>
        <v>3193763</v>
      </c>
      <c r="M45" s="10">
        <f>SUM(L45/112531977*100)</f>
        <v>2.8380937446784569</v>
      </c>
      <c r="N45" s="2">
        <v>0</v>
      </c>
      <c r="O45" s="10">
        <f>SUM((H45+N45)/112531977*100)</f>
        <v>2.8380937446784569</v>
      </c>
      <c r="P45" s="2">
        <v>0</v>
      </c>
      <c r="Q45" s="10">
        <v>0</v>
      </c>
      <c r="R45" s="2" t="s">
        <v>70</v>
      </c>
      <c r="S45" s="2" t="s">
        <v>70</v>
      </c>
      <c r="T45" s="2">
        <v>2776763</v>
      </c>
    </row>
    <row r="46" spans="1:20" x14ac:dyDescent="0.25">
      <c r="A46" s="2"/>
      <c r="B46" s="2" t="s">
        <v>178</v>
      </c>
      <c r="C46" s="2"/>
      <c r="D46" s="2">
        <v>59</v>
      </c>
      <c r="E46" s="2">
        <v>114871</v>
      </c>
      <c r="F46" s="2">
        <v>0</v>
      </c>
      <c r="G46" s="2">
        <v>0</v>
      </c>
      <c r="H46" s="2">
        <v>114871</v>
      </c>
      <c r="I46" s="10">
        <f>SUM(H46/112531977*100)</f>
        <v>0.10207854075113246</v>
      </c>
      <c r="J46" s="2">
        <v>114871</v>
      </c>
      <c r="K46" s="2">
        <v>0</v>
      </c>
      <c r="L46" s="2">
        <f>+J46+K46</f>
        <v>114871</v>
      </c>
      <c r="M46" s="10">
        <f>SUM(L46/112531977*100)</f>
        <v>0.10207854075113246</v>
      </c>
      <c r="N46" s="2">
        <v>0</v>
      </c>
      <c r="O46" s="10">
        <f>SUM((H46+N46)/112531977*100)</f>
        <v>0.10207854075113246</v>
      </c>
      <c r="P46" s="2">
        <v>0</v>
      </c>
      <c r="Q46" s="10">
        <v>0</v>
      </c>
      <c r="R46" s="2" t="s">
        <v>70</v>
      </c>
      <c r="S46" s="2" t="s">
        <v>70</v>
      </c>
      <c r="T46" s="2">
        <v>114871</v>
      </c>
    </row>
    <row r="47" spans="1:20" x14ac:dyDescent="0.25">
      <c r="A47" s="2"/>
      <c r="B47" s="2" t="s">
        <v>179</v>
      </c>
      <c r="C47" s="2"/>
      <c r="D47" s="2">
        <v>375</v>
      </c>
      <c r="E47" s="2">
        <v>5399599</v>
      </c>
      <c r="F47" s="2">
        <v>0</v>
      </c>
      <c r="G47" s="2">
        <v>0</v>
      </c>
      <c r="H47" s="2">
        <v>5399599</v>
      </c>
      <c r="I47" s="10">
        <f>SUM(H47/112531977*100)</f>
        <v>4.7982796925357496</v>
      </c>
      <c r="J47" s="2">
        <v>5399599</v>
      </c>
      <c r="K47" s="2">
        <v>0</v>
      </c>
      <c r="L47" s="2">
        <f>+J47+K47</f>
        <v>5399599</v>
      </c>
      <c r="M47" s="10">
        <f>SUM(L47/112531977*100)</f>
        <v>4.7982796925357496</v>
      </c>
      <c r="N47" s="2">
        <v>0</v>
      </c>
      <c r="O47" s="10">
        <f>SUM((H47+N47)/112531977*100)</f>
        <v>4.7982796925357496</v>
      </c>
      <c r="P47" s="2">
        <v>0</v>
      </c>
      <c r="Q47" s="10">
        <v>0</v>
      </c>
      <c r="R47" s="2" t="s">
        <v>70</v>
      </c>
      <c r="S47" s="2" t="s">
        <v>70</v>
      </c>
      <c r="T47" s="2">
        <v>5398099</v>
      </c>
    </row>
    <row r="48" spans="1:20" x14ac:dyDescent="0.25">
      <c r="A48" s="2"/>
      <c r="B48" s="2" t="s">
        <v>180</v>
      </c>
      <c r="C48" s="2" t="s">
        <v>181</v>
      </c>
      <c r="D48" s="2">
        <v>1</v>
      </c>
      <c r="E48" s="2">
        <v>4806191</v>
      </c>
      <c r="F48" s="2">
        <v>0</v>
      </c>
      <c r="G48" s="2">
        <v>0</v>
      </c>
      <c r="H48" s="2">
        <v>4806191</v>
      </c>
      <c r="I48" s="10">
        <f>SUM(H48/112531977*100)</f>
        <v>4.2709558013008158</v>
      </c>
      <c r="J48" s="2">
        <v>4806191</v>
      </c>
      <c r="K48" s="2">
        <v>0</v>
      </c>
      <c r="L48" s="2">
        <f>+J48+K48</f>
        <v>4806191</v>
      </c>
      <c r="M48" s="10">
        <f>SUM(L48/112531977*100)</f>
        <v>4.2709558013008158</v>
      </c>
      <c r="N48" s="2">
        <v>0</v>
      </c>
      <c r="O48" s="10">
        <f>SUM((H48+N48)/112531977*100)</f>
        <v>4.2709558013008158</v>
      </c>
      <c r="P48" s="2">
        <v>0</v>
      </c>
      <c r="Q48" s="10">
        <f>SUM(P48/H48*100)</f>
        <v>0</v>
      </c>
      <c r="R48" s="2" t="s">
        <v>70</v>
      </c>
      <c r="S48" s="2" t="s">
        <v>70</v>
      </c>
      <c r="T48" s="2">
        <v>4806191</v>
      </c>
    </row>
    <row r="49" spans="1:20" s="4" customFormat="1" x14ac:dyDescent="0.25">
      <c r="A49" s="8"/>
      <c r="B49" s="8" t="s">
        <v>182</v>
      </c>
      <c r="C49" s="8"/>
      <c r="D49" s="8">
        <f t="shared" ref="D49:P49" si="7">+D37+D38+D40+D41+D42+D44+D45+D46+D47</f>
        <v>18514</v>
      </c>
      <c r="E49" s="8">
        <f t="shared" si="7"/>
        <v>14992351</v>
      </c>
      <c r="F49" s="8">
        <f t="shared" si="7"/>
        <v>0</v>
      </c>
      <c r="G49" s="8">
        <f t="shared" si="7"/>
        <v>0</v>
      </c>
      <c r="H49" s="8">
        <f t="shared" si="7"/>
        <v>14992351</v>
      </c>
      <c r="I49" s="11">
        <f t="shared" si="7"/>
        <v>13.322747364511336</v>
      </c>
      <c r="J49" s="8">
        <f t="shared" si="7"/>
        <v>14992351</v>
      </c>
      <c r="K49" s="8">
        <f t="shared" si="7"/>
        <v>0</v>
      </c>
      <c r="L49" s="8">
        <f t="shared" si="7"/>
        <v>14992351</v>
      </c>
      <c r="M49" s="11">
        <f t="shared" si="7"/>
        <v>13.322747364511336</v>
      </c>
      <c r="N49" s="8">
        <f t="shared" si="7"/>
        <v>0</v>
      </c>
      <c r="O49" s="11">
        <f t="shared" si="7"/>
        <v>13.322747364511336</v>
      </c>
      <c r="P49" s="8">
        <f t="shared" si="7"/>
        <v>0</v>
      </c>
      <c r="Q49" s="11">
        <v>0</v>
      </c>
      <c r="R49" s="8"/>
      <c r="S49" s="8"/>
      <c r="T49" s="8">
        <f>+T37+T38+T40+T41+T42+T44+T45+T46+T47</f>
        <v>14004793</v>
      </c>
    </row>
    <row r="50" spans="1:20" s="4" customFormat="1" x14ac:dyDescent="0.25">
      <c r="A50" s="8"/>
      <c r="B50" s="8" t="s">
        <v>183</v>
      </c>
      <c r="C50" s="8"/>
      <c r="D50" s="8">
        <f t="shared" ref="D50:P50" si="8">+D33+D35+D49</f>
        <v>18698</v>
      </c>
      <c r="E50" s="8">
        <f t="shared" si="8"/>
        <v>87562229</v>
      </c>
      <c r="F50" s="8">
        <f t="shared" si="8"/>
        <v>0</v>
      </c>
      <c r="G50" s="8">
        <f t="shared" si="8"/>
        <v>0</v>
      </c>
      <c r="H50" s="8">
        <f t="shared" si="8"/>
        <v>87562229</v>
      </c>
      <c r="I50" s="11">
        <f t="shared" si="8"/>
        <v>77.810975452781747</v>
      </c>
      <c r="J50" s="8">
        <f t="shared" si="8"/>
        <v>87562229</v>
      </c>
      <c r="K50" s="8">
        <f t="shared" si="8"/>
        <v>0</v>
      </c>
      <c r="L50" s="8">
        <f t="shared" si="8"/>
        <v>87562229</v>
      </c>
      <c r="M50" s="11">
        <f t="shared" si="8"/>
        <v>77.810975452781747</v>
      </c>
      <c r="N50" s="8">
        <f t="shared" si="8"/>
        <v>0</v>
      </c>
      <c r="O50" s="11">
        <f t="shared" si="8"/>
        <v>77.810975452781747</v>
      </c>
      <c r="P50" s="8">
        <f t="shared" si="8"/>
        <v>0</v>
      </c>
      <c r="Q50" s="11">
        <v>0</v>
      </c>
      <c r="R50" s="8"/>
      <c r="S50" s="8"/>
      <c r="T50" s="8">
        <f>+T33+T35+T49</f>
        <v>86558421</v>
      </c>
    </row>
    <row r="52" spans="1:20" x14ac:dyDescent="0.25">
      <c r="B52" s="21" t="s">
        <v>200</v>
      </c>
      <c r="C52" s="21"/>
      <c r="D52" s="21"/>
    </row>
    <row r="54" spans="1:20" x14ac:dyDescent="0.25">
      <c r="B54" s="2" t="s">
        <v>198</v>
      </c>
      <c r="C54" s="2" t="s">
        <v>199</v>
      </c>
      <c r="D54" s="2" t="s">
        <v>201</v>
      </c>
    </row>
    <row r="55" spans="1:20" x14ac:dyDescent="0.25">
      <c r="B55" s="2" t="s">
        <v>137</v>
      </c>
      <c r="C55" s="2">
        <v>46611305</v>
      </c>
      <c r="D55" s="2">
        <v>41.42</v>
      </c>
    </row>
    <row r="56" spans="1:20" x14ac:dyDescent="0.25">
      <c r="B56" s="2" t="s">
        <v>195</v>
      </c>
      <c r="C56" s="2">
        <v>16792960</v>
      </c>
      <c r="D56" s="2">
        <v>14.92</v>
      </c>
    </row>
    <row r="57" spans="1:20" x14ac:dyDescent="0.25">
      <c r="B57" s="2" t="s">
        <v>196</v>
      </c>
      <c r="C57" s="2">
        <v>349243</v>
      </c>
      <c r="D57" s="2">
        <v>0.31</v>
      </c>
    </row>
    <row r="58" spans="1:20" x14ac:dyDescent="0.25">
      <c r="B58" s="2" t="s">
        <v>197</v>
      </c>
      <c r="C58" s="2">
        <v>3193763</v>
      </c>
      <c r="D58" s="2">
        <v>2.84</v>
      </c>
    </row>
    <row r="59" spans="1:20" x14ac:dyDescent="0.25">
      <c r="B59" s="2" t="s">
        <v>51</v>
      </c>
      <c r="C59" s="2">
        <f>SUM(C55:C58)</f>
        <v>66947271</v>
      </c>
      <c r="D59" s="2">
        <f>SUM(D55:D58)</f>
        <v>59.490000000000009</v>
      </c>
    </row>
  </sheetData>
  <mergeCells count="8">
    <mergeCell ref="B52:D52"/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184</v>
      </c>
    </row>
    <row r="3" spans="1:20" s="4" customFormat="1" ht="90" x14ac:dyDescent="0.25">
      <c r="A3" s="6" t="s">
        <v>30</v>
      </c>
      <c r="B3" s="6" t="s">
        <v>79</v>
      </c>
      <c r="C3" s="6" t="s">
        <v>80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81</v>
      </c>
      <c r="I3" s="6" t="s">
        <v>124</v>
      </c>
      <c r="J3" s="18" t="s">
        <v>39</v>
      </c>
      <c r="K3" s="18"/>
      <c r="L3" s="18"/>
      <c r="M3" s="18"/>
      <c r="N3" s="6" t="s">
        <v>40</v>
      </c>
      <c r="O3" s="6" t="s">
        <v>41</v>
      </c>
      <c r="P3" s="18" t="s">
        <v>42</v>
      </c>
      <c r="Q3" s="18"/>
      <c r="R3" s="18" t="s">
        <v>43</v>
      </c>
      <c r="S3" s="18"/>
      <c r="T3" s="6" t="s">
        <v>44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19" t="s">
        <v>45</v>
      </c>
      <c r="K4" s="19"/>
      <c r="L4" s="19"/>
      <c r="M4" s="6" t="s">
        <v>46</v>
      </c>
      <c r="N4" s="12"/>
      <c r="O4" s="8"/>
      <c r="P4" s="7" t="s">
        <v>47</v>
      </c>
      <c r="Q4" s="6" t="s">
        <v>48</v>
      </c>
      <c r="R4" s="6" t="s">
        <v>47</v>
      </c>
      <c r="S4" s="6" t="s">
        <v>48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49</v>
      </c>
      <c r="K5" s="6" t="s">
        <v>50</v>
      </c>
      <c r="L5" s="6" t="s">
        <v>51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52</v>
      </c>
      <c r="C6" s="13" t="s">
        <v>53</v>
      </c>
      <c r="D6" s="13" t="s">
        <v>54</v>
      </c>
      <c r="E6" s="13" t="s">
        <v>55</v>
      </c>
      <c r="F6" s="13" t="s">
        <v>56</v>
      </c>
      <c r="G6" s="13" t="s">
        <v>57</v>
      </c>
      <c r="H6" s="13" t="s">
        <v>58</v>
      </c>
      <c r="I6" s="13" t="s">
        <v>59</v>
      </c>
      <c r="J6" s="20" t="s">
        <v>60</v>
      </c>
      <c r="K6" s="20"/>
      <c r="L6" s="20"/>
      <c r="M6" s="20"/>
      <c r="N6" s="13" t="s">
        <v>61</v>
      </c>
      <c r="O6" s="13" t="s">
        <v>62</v>
      </c>
      <c r="P6" s="20" t="s">
        <v>63</v>
      </c>
      <c r="Q6" s="20"/>
      <c r="R6" s="20" t="s">
        <v>64</v>
      </c>
      <c r="S6" s="20"/>
      <c r="T6" s="13" t="s">
        <v>65</v>
      </c>
    </row>
    <row r="7" spans="1:20" x14ac:dyDescent="0.25">
      <c r="A7" s="3" t="s">
        <v>84</v>
      </c>
      <c r="B7" s="2" t="s">
        <v>185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SUM(H7/112531977*100)</f>
        <v>0</v>
      </c>
      <c r="J7" s="2">
        <v>0</v>
      </c>
      <c r="K7" s="2">
        <v>0</v>
      </c>
      <c r="L7" s="2">
        <f>+J7+K7</f>
        <v>0</v>
      </c>
      <c r="M7" s="10">
        <f>SUM(L7/112531977*100)</f>
        <v>0</v>
      </c>
      <c r="N7" s="2">
        <v>0</v>
      </c>
      <c r="O7" s="10">
        <f>SUM((H7+N7)/112531977*100)</f>
        <v>0</v>
      </c>
      <c r="P7" s="2">
        <v>0</v>
      </c>
      <c r="Q7" s="10">
        <v>0</v>
      </c>
      <c r="R7" s="2" t="s">
        <v>70</v>
      </c>
      <c r="S7" s="2" t="s">
        <v>70</v>
      </c>
      <c r="T7" s="2">
        <v>0</v>
      </c>
    </row>
    <row r="8" spans="1:20" x14ac:dyDescent="0.25">
      <c r="A8" s="3" t="s">
        <v>113</v>
      </c>
      <c r="B8" s="2" t="s">
        <v>186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SUM(H8/112531977*100)</f>
        <v>0</v>
      </c>
      <c r="J8" s="2">
        <v>0</v>
      </c>
      <c r="K8" s="2">
        <v>0</v>
      </c>
      <c r="L8" s="2">
        <f>+J8+K8</f>
        <v>0</v>
      </c>
      <c r="M8" s="10">
        <f>SUM(L8/112531977*100)</f>
        <v>0</v>
      </c>
      <c r="N8" s="2">
        <v>0</v>
      </c>
      <c r="O8" s="10">
        <f>SUM((H8+N8)/112531977*100)</f>
        <v>0</v>
      </c>
      <c r="P8" s="2">
        <v>0</v>
      </c>
      <c r="Q8" s="10">
        <v>0</v>
      </c>
      <c r="R8" s="2" t="s">
        <v>70</v>
      </c>
      <c r="S8" s="2" t="s">
        <v>70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187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188</v>
      </c>
      <c r="B1" s="14"/>
      <c r="C1" s="14"/>
      <c r="D1" s="14"/>
    </row>
    <row r="2" spans="1:4" x14ac:dyDescent="0.25">
      <c r="A2" s="2" t="s">
        <v>189</v>
      </c>
      <c r="B2" s="2" t="s">
        <v>190</v>
      </c>
      <c r="C2" s="2" t="s">
        <v>191</v>
      </c>
      <c r="D2" s="2" t="s">
        <v>192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77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22" t="s">
        <v>193</v>
      </c>
      <c r="B1" s="22"/>
    </row>
    <row r="2" spans="1:2" x14ac:dyDescent="0.25">
      <c r="A2" s="2" t="s">
        <v>33</v>
      </c>
      <c r="B2" s="2" t="s">
        <v>191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praveen.akula</dc:creator>
  <cp:lastModifiedBy>Naji Rahman</cp:lastModifiedBy>
  <dcterms:created xsi:type="dcterms:W3CDTF">2016-07-12T11:33:12Z</dcterms:created>
  <dcterms:modified xsi:type="dcterms:W3CDTF">2016-08-17T13:41:46Z</dcterms:modified>
</cp:coreProperties>
</file>