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9285" firstSheet="4" activeTab="6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SBOs" sheetId="8" r:id="rId8"/>
  </sheets>
  <definedNames>
    <definedName name="_xlnm.Print_Titles" localSheetId="0">Declaration!$4:$6</definedName>
    <definedName name="_xlnm.Print_Titles" localSheetId="7">'Table-V SBOs'!$4:$6</definedName>
  </definedNames>
  <calcPr calcId="144525"/>
</workbook>
</file>

<file path=xl/calcChain.xml><?xml version="1.0" encoding="utf-8"?>
<calcChain xmlns="http://schemas.openxmlformats.org/spreadsheetml/2006/main">
  <c r="S23" i="3" l="1"/>
  <c r="Q23" i="3"/>
  <c r="O23" i="3"/>
  <c r="L23" i="3"/>
  <c r="M23" i="3" s="1"/>
  <c r="I23" i="3"/>
  <c r="S22" i="3"/>
  <c r="Q22" i="3"/>
  <c r="O22" i="3"/>
  <c r="M22" i="3"/>
  <c r="L22" i="3"/>
  <c r="I22" i="3"/>
  <c r="D4" i="6"/>
  <c r="C4" i="6"/>
  <c r="T10" i="5"/>
  <c r="Q10" i="5"/>
  <c r="P10" i="5"/>
  <c r="N10" i="5"/>
  <c r="K10" i="5"/>
  <c r="J10" i="5"/>
  <c r="H10" i="5"/>
  <c r="G10" i="5"/>
  <c r="F10" i="5"/>
  <c r="E10" i="5"/>
  <c r="D10" i="5"/>
  <c r="O8" i="5"/>
  <c r="L8" i="5"/>
  <c r="M8" i="5" s="1"/>
  <c r="I8" i="5"/>
  <c r="O7" i="5"/>
  <c r="O10" i="5" s="1"/>
  <c r="L7" i="5"/>
  <c r="L10" i="5" s="1"/>
  <c r="I7" i="5"/>
  <c r="I10" i="5" s="1"/>
  <c r="T53" i="4"/>
  <c r="P53" i="4"/>
  <c r="N53" i="4"/>
  <c r="K53" i="4"/>
  <c r="J53" i="4"/>
  <c r="I53" i="4"/>
  <c r="H53" i="4"/>
  <c r="G53" i="4"/>
  <c r="F53" i="4"/>
  <c r="E53" i="4"/>
  <c r="D53" i="4"/>
  <c r="O52" i="4"/>
  <c r="L52" i="4"/>
  <c r="M52" i="4" s="1"/>
  <c r="I52" i="4"/>
  <c r="O51" i="4"/>
  <c r="L51" i="4"/>
  <c r="M51" i="4" s="1"/>
  <c r="I51" i="4"/>
  <c r="O50" i="4"/>
  <c r="L50" i="4"/>
  <c r="M50" i="4" s="1"/>
  <c r="I50" i="4"/>
  <c r="O49" i="4"/>
  <c r="L49" i="4"/>
  <c r="M49" i="4" s="1"/>
  <c r="I49" i="4"/>
  <c r="O48" i="4"/>
  <c r="L48" i="4"/>
  <c r="M48" i="4" s="1"/>
  <c r="I48" i="4"/>
  <c r="O47" i="4"/>
  <c r="L47" i="4"/>
  <c r="M47" i="4" s="1"/>
  <c r="I47" i="4"/>
  <c r="O46" i="4"/>
  <c r="L46" i="4"/>
  <c r="M46" i="4" s="1"/>
  <c r="I46" i="4"/>
  <c r="O45" i="4"/>
  <c r="L45" i="4"/>
  <c r="M45" i="4" s="1"/>
  <c r="I45" i="4"/>
  <c r="O43" i="4"/>
  <c r="L43" i="4"/>
  <c r="M43" i="4" s="1"/>
  <c r="I43" i="4"/>
  <c r="O42" i="4"/>
  <c r="L42" i="4"/>
  <c r="M42" i="4" s="1"/>
  <c r="I42" i="4"/>
  <c r="O41" i="4"/>
  <c r="L41" i="4"/>
  <c r="M41" i="4" s="1"/>
  <c r="I41" i="4"/>
  <c r="O39" i="4"/>
  <c r="L39" i="4"/>
  <c r="M39" i="4" s="1"/>
  <c r="I39" i="4"/>
  <c r="O38" i="4"/>
  <c r="O53" i="4" s="1"/>
  <c r="L38" i="4"/>
  <c r="L53" i="4" s="1"/>
  <c r="I38" i="4"/>
  <c r="T36" i="4"/>
  <c r="S36" i="4"/>
  <c r="R36" i="4"/>
  <c r="P36" i="4"/>
  <c r="N36" i="4"/>
  <c r="K36" i="4"/>
  <c r="J36" i="4"/>
  <c r="I36" i="4"/>
  <c r="H36" i="4"/>
  <c r="G36" i="4"/>
  <c r="F36" i="4"/>
  <c r="E36" i="4"/>
  <c r="D36" i="4"/>
  <c r="O35" i="4"/>
  <c r="O36" i="4" s="1"/>
  <c r="L35" i="4"/>
  <c r="L36" i="4" s="1"/>
  <c r="I35" i="4"/>
  <c r="T34" i="4"/>
  <c r="T54" i="4" s="1"/>
  <c r="P34" i="4"/>
  <c r="P54" i="4" s="1"/>
  <c r="N34" i="4"/>
  <c r="N54" i="4" s="1"/>
  <c r="K34" i="4"/>
  <c r="K54" i="4" s="1"/>
  <c r="J34" i="4"/>
  <c r="J54" i="4" s="1"/>
  <c r="H34" i="4"/>
  <c r="H54" i="4" s="1"/>
  <c r="G34" i="4"/>
  <c r="G54" i="4" s="1"/>
  <c r="F34" i="4"/>
  <c r="F54" i="4" s="1"/>
  <c r="E34" i="4"/>
  <c r="E54" i="4" s="1"/>
  <c r="D34" i="4"/>
  <c r="D54" i="4" s="1"/>
  <c r="O33" i="4"/>
  <c r="L33" i="4"/>
  <c r="M33" i="4" s="1"/>
  <c r="I33" i="4"/>
  <c r="Q32" i="4"/>
  <c r="O32" i="4"/>
  <c r="L32" i="4"/>
  <c r="M32" i="4" s="1"/>
  <c r="I32" i="4"/>
  <c r="O31" i="4"/>
  <c r="L31" i="4"/>
  <c r="M31" i="4" s="1"/>
  <c r="I31" i="4"/>
  <c r="O29" i="4"/>
  <c r="L29" i="4"/>
  <c r="M29" i="4" s="1"/>
  <c r="I29" i="4"/>
  <c r="O28" i="4"/>
  <c r="L28" i="4"/>
  <c r="M28" i="4" s="1"/>
  <c r="I28" i="4"/>
  <c r="O27" i="4"/>
  <c r="L27" i="4"/>
  <c r="M27" i="4" s="1"/>
  <c r="I27" i="4"/>
  <c r="Q26" i="4"/>
  <c r="O26" i="4"/>
  <c r="L26" i="4"/>
  <c r="M26" i="4" s="1"/>
  <c r="I26" i="4"/>
  <c r="Q25" i="4"/>
  <c r="O25" i="4"/>
  <c r="M25" i="4"/>
  <c r="L25" i="4"/>
  <c r="I25" i="4"/>
  <c r="Q24" i="4"/>
  <c r="O24" i="4"/>
  <c r="L24" i="4"/>
  <c r="M24" i="4" s="1"/>
  <c r="I24" i="4"/>
  <c r="Q23" i="4"/>
  <c r="O23" i="4"/>
  <c r="L23" i="4"/>
  <c r="M23" i="4" s="1"/>
  <c r="I23" i="4"/>
  <c r="Q22" i="4"/>
  <c r="O22" i="4"/>
  <c r="L22" i="4"/>
  <c r="M22" i="4" s="1"/>
  <c r="I22" i="4"/>
  <c r="Q21" i="4"/>
  <c r="O21" i="4"/>
  <c r="M21" i="4"/>
  <c r="L21" i="4"/>
  <c r="I21" i="4"/>
  <c r="Q20" i="4"/>
  <c r="O20" i="4"/>
  <c r="L20" i="4"/>
  <c r="M20" i="4" s="1"/>
  <c r="I20" i="4"/>
  <c r="O19" i="4"/>
  <c r="L19" i="4"/>
  <c r="M19" i="4" s="1"/>
  <c r="I19" i="4"/>
  <c r="O18" i="4"/>
  <c r="L18" i="4"/>
  <c r="M18" i="4" s="1"/>
  <c r="I18" i="4"/>
  <c r="O17" i="4"/>
  <c r="L17" i="4"/>
  <c r="M17" i="4" s="1"/>
  <c r="I17" i="4"/>
  <c r="O16" i="4"/>
  <c r="O34" i="4" s="1"/>
  <c r="L16" i="4"/>
  <c r="M16" i="4" s="1"/>
  <c r="I16" i="4"/>
  <c r="Q15" i="4"/>
  <c r="O15" i="4"/>
  <c r="L15" i="4"/>
  <c r="M15" i="4" s="1"/>
  <c r="I15" i="4"/>
  <c r="Q14" i="4"/>
  <c r="O14" i="4"/>
  <c r="L14" i="4"/>
  <c r="M14" i="4" s="1"/>
  <c r="I14" i="4"/>
  <c r="Q13" i="4"/>
  <c r="O13" i="4"/>
  <c r="M13" i="4"/>
  <c r="L13" i="4"/>
  <c r="I13" i="4"/>
  <c r="Q12" i="4"/>
  <c r="O12" i="4"/>
  <c r="L12" i="4"/>
  <c r="M12" i="4" s="1"/>
  <c r="I12" i="4"/>
  <c r="Q11" i="4"/>
  <c r="O11" i="4"/>
  <c r="L11" i="4"/>
  <c r="M11" i="4" s="1"/>
  <c r="I11" i="4"/>
  <c r="Q10" i="4"/>
  <c r="O10" i="4"/>
  <c r="L10" i="4"/>
  <c r="M10" i="4" s="1"/>
  <c r="I10" i="4"/>
  <c r="Q9" i="4"/>
  <c r="O9" i="4"/>
  <c r="M9" i="4"/>
  <c r="L9" i="4"/>
  <c r="I9" i="4"/>
  <c r="O8" i="4"/>
  <c r="M8" i="4"/>
  <c r="M34" i="4" s="1"/>
  <c r="L8" i="4"/>
  <c r="I8" i="4"/>
  <c r="I34" i="4" s="1"/>
  <c r="I54" i="4" s="1"/>
  <c r="T34" i="3"/>
  <c r="S34" i="3"/>
  <c r="R34" i="3"/>
  <c r="P34" i="3"/>
  <c r="N34" i="3"/>
  <c r="L34" i="3"/>
  <c r="K34" i="3"/>
  <c r="J34" i="3"/>
  <c r="H34" i="3"/>
  <c r="G34" i="3"/>
  <c r="F34" i="3"/>
  <c r="E34" i="3"/>
  <c r="D34" i="3"/>
  <c r="O32" i="3"/>
  <c r="M32" i="3"/>
  <c r="L32" i="3"/>
  <c r="I32" i="3"/>
  <c r="O30" i="3"/>
  <c r="M30" i="3"/>
  <c r="L30" i="3"/>
  <c r="I30" i="3"/>
  <c r="O28" i="3"/>
  <c r="M28" i="3"/>
  <c r="L28" i="3"/>
  <c r="I28" i="3"/>
  <c r="O27" i="3"/>
  <c r="M27" i="3"/>
  <c r="L27" i="3"/>
  <c r="I27" i="3"/>
  <c r="O26" i="3"/>
  <c r="O34" i="3" s="1"/>
  <c r="M26" i="3"/>
  <c r="M34" i="3" s="1"/>
  <c r="L26" i="3"/>
  <c r="I26" i="3"/>
  <c r="I34" i="3" s="1"/>
  <c r="T24" i="3"/>
  <c r="T35" i="3" s="1"/>
  <c r="R24" i="3"/>
  <c r="P24" i="3"/>
  <c r="P35" i="3" s="1"/>
  <c r="N24" i="3"/>
  <c r="N35" i="3" s="1"/>
  <c r="K24" i="3"/>
  <c r="K35" i="3" s="1"/>
  <c r="J24" i="3"/>
  <c r="J35" i="3" s="1"/>
  <c r="H24" i="3"/>
  <c r="H35" i="3" s="1"/>
  <c r="G24" i="3"/>
  <c r="G35" i="3" s="1"/>
  <c r="F24" i="3"/>
  <c r="F35" i="3" s="1"/>
  <c r="E24" i="3"/>
  <c r="E35" i="3" s="1"/>
  <c r="D24" i="3"/>
  <c r="D35" i="3" s="1"/>
  <c r="O21" i="3"/>
  <c r="L21" i="3"/>
  <c r="M21" i="3" s="1"/>
  <c r="I21" i="3"/>
  <c r="O20" i="3"/>
  <c r="M20" i="3"/>
  <c r="L20" i="3"/>
  <c r="I20" i="3"/>
  <c r="O19" i="3"/>
  <c r="M19" i="3"/>
  <c r="L19" i="3"/>
  <c r="I19" i="3"/>
  <c r="S18" i="3"/>
  <c r="Q18" i="3"/>
  <c r="O18" i="3"/>
  <c r="L18" i="3"/>
  <c r="M18" i="3" s="1"/>
  <c r="I18" i="3"/>
  <c r="S17" i="3"/>
  <c r="Q17" i="3"/>
  <c r="O17" i="3"/>
  <c r="L17" i="3"/>
  <c r="M17" i="3" s="1"/>
  <c r="I17" i="3"/>
  <c r="S16" i="3"/>
  <c r="Q16" i="3"/>
  <c r="O16" i="3"/>
  <c r="L16" i="3"/>
  <c r="M16" i="3" s="1"/>
  <c r="I16" i="3"/>
  <c r="S15" i="3"/>
  <c r="Q15" i="3"/>
  <c r="O15" i="3"/>
  <c r="L15" i="3"/>
  <c r="M15" i="3" s="1"/>
  <c r="I15" i="3"/>
  <c r="S14" i="3"/>
  <c r="Q14" i="3"/>
  <c r="O14" i="3"/>
  <c r="L14" i="3"/>
  <c r="M14" i="3" s="1"/>
  <c r="I14" i="3"/>
  <c r="S13" i="3"/>
  <c r="Q13" i="3"/>
  <c r="O13" i="3"/>
  <c r="M13" i="3"/>
  <c r="L13" i="3"/>
  <c r="I13" i="3"/>
  <c r="S12" i="3"/>
  <c r="Q12" i="3"/>
  <c r="O12" i="3"/>
  <c r="L12" i="3"/>
  <c r="M12" i="3" s="1"/>
  <c r="I12" i="3"/>
  <c r="S11" i="3"/>
  <c r="Q11" i="3"/>
  <c r="O11" i="3"/>
  <c r="M11" i="3"/>
  <c r="L11" i="3"/>
  <c r="I11" i="3"/>
  <c r="S10" i="3"/>
  <c r="Q10" i="3"/>
  <c r="O10" i="3"/>
  <c r="L10" i="3"/>
  <c r="M10" i="3" s="1"/>
  <c r="I10" i="3"/>
  <c r="S9" i="3"/>
  <c r="Q9" i="3"/>
  <c r="O9" i="3"/>
  <c r="L9" i="3"/>
  <c r="M9" i="3" s="1"/>
  <c r="I9" i="3"/>
  <c r="S8" i="3"/>
  <c r="O8" i="3"/>
  <c r="L8" i="3"/>
  <c r="M8" i="3" s="1"/>
  <c r="I8" i="3"/>
  <c r="S15" i="2"/>
  <c r="R15" i="2"/>
  <c r="Q15" i="2"/>
  <c r="O15" i="2"/>
  <c r="P15" i="2" s="1"/>
  <c r="M15" i="2"/>
  <c r="K15" i="2"/>
  <c r="J15" i="2"/>
  <c r="I15" i="2"/>
  <c r="G15" i="2"/>
  <c r="F15" i="2"/>
  <c r="E15" i="2"/>
  <c r="D15" i="2"/>
  <c r="C15" i="2"/>
  <c r="N13" i="2"/>
  <c r="L13" i="2"/>
  <c r="H13" i="2"/>
  <c r="L12" i="2"/>
  <c r="P10" i="2"/>
  <c r="N10" i="2"/>
  <c r="L10" i="2"/>
  <c r="L15" i="2" s="1"/>
  <c r="H10" i="2"/>
  <c r="N9" i="2"/>
  <c r="N15" i="2" s="1"/>
  <c r="L9" i="2"/>
  <c r="H9" i="2"/>
  <c r="H15" i="2" s="1"/>
  <c r="S24" i="3" l="1"/>
  <c r="R35" i="3"/>
  <c r="M24" i="3"/>
  <c r="M35" i="3" s="1"/>
  <c r="O24" i="3"/>
  <c r="O35" i="3" s="1"/>
  <c r="I24" i="3"/>
  <c r="I35" i="3" s="1"/>
  <c r="S35" i="3"/>
  <c r="O54" i="4"/>
  <c r="M54" i="4"/>
  <c r="M38" i="4"/>
  <c r="M53" i="4" s="1"/>
  <c r="M7" i="5"/>
  <c r="M10" i="5" s="1"/>
  <c r="L34" i="4"/>
  <c r="L54" i="4" s="1"/>
  <c r="M35" i="4"/>
  <c r="M36" i="4" s="1"/>
  <c r="L24" i="3"/>
  <c r="L35" i="3" s="1"/>
</calcChain>
</file>

<file path=xl/sharedStrings.xml><?xml version="1.0" encoding="utf-8"?>
<sst xmlns="http://schemas.openxmlformats.org/spreadsheetml/2006/main" count="460" uniqueCount="222">
  <si>
    <t>Format of Holding of Specified securities</t>
  </si>
  <si>
    <t>1.</t>
  </si>
  <si>
    <t>Name of Listed Entity:CYIENT LIMITED</t>
  </si>
  <si>
    <t>2.</t>
  </si>
  <si>
    <t xml:space="preserve">Scrip Code/Name of Scrip/Class of Security:532175,CYIENT,EQUITY SHARES  </t>
  </si>
  <si>
    <t>3.</t>
  </si>
  <si>
    <t>Share Holding Pattern Filed under: Reg. 31(1)(a)/Reg.31(1)(b)/Reg.31(1)(c)</t>
  </si>
  <si>
    <t>a. if under 31(1)(b) then indicate the report for quarter ending 30/06/2022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</si>
  <si>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</si>
  <si>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</si>
  <si>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</si>
  <si>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</si>
  <si>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</si>
  <si>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</si>
  <si>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</si>
  <si>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</si>
  <si>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</si>
  <si>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</si>
  <si>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</si>
  <si>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</si>
  <si>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</si>
  <si>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</si>
  <si>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</si>
  <si>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</si>
  <si>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</si>
  <si>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</si>
  <si>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</si>
  <si>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</si>
  <si>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</si>
  <si>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</si>
  <si>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</si>
  <si>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</si>
  <si>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</si>
  <si>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</si>
  <si>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</si>
  <si>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</si>
  <si>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</si>
  <si>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</si>
  <si>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</si>
  <si>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</si>
  <si>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</si>
  <si>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</si>
  <si>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</si>
  <si>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</si>
  <si>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</si>
  <si>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</si>
  <si>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</si>
  <si>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</si>
  <si>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</si>
  <si>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</si>
  <si>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</si>
  <si>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</si>
  <si>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</si>
  <si>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</si>
  <si>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</si>
  <si>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</si>
  <si>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</si>
  <si>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</si>
  <si>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</si>
  <si>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</si>
  <si>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</si>
  <si>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</si>
  <si>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</si>
  <si>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</si>
  <si>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</si>
  <si>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</si>
  <si>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</si>
  <si>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</si>
  <si>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</si>
  <si>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</si>
  <si>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</si>
  <si>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</si>
  <si>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</si>
  <si>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</si>
  <si>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</si>
  <si>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</si>
  <si>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</si>
  <si>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</si>
  <si>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</si>
  <si>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</si>
  <si>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</si>
  <si>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</si>
  <si>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</si>
  <si>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</si>
  <si>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</si>
  <si>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</si>
  <si>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</si>
  <si>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</si>
  <si>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</si>
  <si>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VINEYARD POINT SOFTWARE PRIVATE LIMITED                                                                                                               </t>
  </si>
  <si>
    <t xml:space="preserve">AASTS2272C                    </t>
  </si>
  <si>
    <t xml:space="preserve">INFOCAD ENTERPRISES PRIVATE LIMITED                                                                                                                   </t>
  </si>
  <si>
    <t xml:space="preserve">AASTS2301L                    </t>
  </si>
  <si>
    <t xml:space="preserve">B ASHOK REDDY                                                                                                                                         </t>
  </si>
  <si>
    <t xml:space="preserve">ABRPB6267A                    </t>
  </si>
  <si>
    <t xml:space="preserve">D. NAGESWARA REDDY                                                                                                                                    </t>
  </si>
  <si>
    <t xml:space="preserve">ABVPD6682P                    </t>
  </si>
  <si>
    <t xml:space="preserve">VENKAT RAMA MOHAN REDDY BODANAPU                                                                                                                      </t>
  </si>
  <si>
    <t xml:space="preserve">ACEPB4226B                    </t>
  </si>
  <si>
    <t xml:space="preserve">CAROL ANN REDDY                                                                                                                                       </t>
  </si>
  <si>
    <t xml:space="preserve">ACGPR6850H                    </t>
  </si>
  <si>
    <t xml:space="preserve">BODANAPU GANESH VENKAT KRISHNA                                                                                                                        </t>
  </si>
  <si>
    <t xml:space="preserve">ACXPB3546M                    </t>
  </si>
  <si>
    <t xml:space="preserve">BODANAPU AVANTI REDDY                                                                                                                                 </t>
  </si>
  <si>
    <t xml:space="preserve">ADIPN6321L                    </t>
  </si>
  <si>
    <t xml:space="preserve">BODANAPU SRI VAISHNAVI                                                                                                                                </t>
  </si>
  <si>
    <t xml:space="preserve">AEVPB1899R                    </t>
  </si>
  <si>
    <t xml:space="preserve">SUCHARITHA BODANAPU                                                                                                                                   </t>
  </si>
  <si>
    <t xml:space="preserve">AEVPB1912P                    </t>
  </si>
  <si>
    <t xml:space="preserve">A AMALA REDDY                                                                                                                                         </t>
  </si>
  <si>
    <t xml:space="preserve">AEYPB4129D                    </t>
  </si>
  <si>
    <t xml:space="preserve">B V S RATNA KUMARI                                                                                                                                    </t>
  </si>
  <si>
    <t xml:space="preserve">APZPB2359B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</si>
  <si>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</si>
  <si>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</si>
  <si>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</si>
  <si>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</si>
  <si>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</si>
  <si>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</si>
  <si>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</si>
  <si>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</si>
  <si>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</si>
  <si>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</si>
  <si>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</si>
  <si>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</si>
  <si>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</si>
  <si>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</si>
  <si>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</si>
  <si>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</si>
  <si>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</si>
  <si>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</si>
  <si>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</si>
  <si>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</si>
  <si>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ICICI PRUDENTIAL MULTICAP FUND                                                                                                                        </t>
  </si>
  <si>
    <t xml:space="preserve">AAAAI0038F                    </t>
  </si>
  <si>
    <t xml:space="preserve">DSP SMALL CAP FUND                                                                                                                                    </t>
  </si>
  <si>
    <t xml:space="preserve">AAAJD0430B                    </t>
  </si>
  <si>
    <t xml:space="preserve">ADITYA BIRLA SUN LIFE TRUSTEE PRIVATE LIMITED A/C ADITYA BIRLA SUN LIFE NIFTY SMALLCAP 50 INDEX FUND                                                  </t>
  </si>
  <si>
    <t xml:space="preserve">AAATB0102C                    </t>
  </si>
  <si>
    <t xml:space="preserve">KOTAK SMALL CAP FUND                                                                                                                                  </t>
  </si>
  <si>
    <t xml:space="preserve">AAATK4475F                    </t>
  </si>
  <si>
    <t xml:space="preserve">NIPPON LIFE INDIA TRUSTEE LTD-A/C NIPPON INDIA ETFDIVIDEND OPPORTUNITIES                                                                              </t>
  </si>
  <si>
    <t xml:space="preserve">AAATR0090B                    </t>
  </si>
  <si>
    <t xml:space="preserve">TATA DIVIDEND YIELD FUND                                                                                                                              </t>
  </si>
  <si>
    <t xml:space="preserve">AAATT0570A                    </t>
  </si>
  <si>
    <t xml:space="preserve">FRANKLIN INDIA EQUITY HYBRID FUND                                                                                                                     </t>
  </si>
  <si>
    <t xml:space="preserve">AAATT4931H                    </t>
  </si>
  <si>
    <t>Venture Capital Funds</t>
  </si>
  <si>
    <t>Alternate Investment Funds</t>
  </si>
  <si>
    <t>Foreign Venture Capital Investors</t>
  </si>
  <si>
    <t>Foreign Portfolio Investors</t>
  </si>
  <si>
    <t xml:space="preserve">ABERDEEN STANDARD ASIA FOCUS PLC                                                                                                                      </t>
  </si>
  <si>
    <t xml:space="preserve">AAACA7241C                    </t>
  </si>
  <si>
    <t xml:space="preserve">FIDELITY INVESTMENT TRUST FIDELITY INTERNATIONAL S                                                                                                    </t>
  </si>
  <si>
    <t xml:space="preserve">AAATF1275E                    </t>
  </si>
  <si>
    <t xml:space="preserve">VANGUARD EMERGING MARKETS STOCK INDEX FUND, A SERI                                                                                                    </t>
  </si>
  <si>
    <t xml:space="preserve">AAATY0918K                    </t>
  </si>
  <si>
    <t xml:space="preserve">VANGUARD TOTAL INTERNATIONAL STOCK INDEX FUND                                                                                                         </t>
  </si>
  <si>
    <t xml:space="preserve">AABTV0442N                    </t>
  </si>
  <si>
    <t xml:space="preserve">RBC EMERGING MARKETS SMALL-CAP EQUITY FUND                                                                                                            </t>
  </si>
  <si>
    <t xml:space="preserve">AACTR2550C                    </t>
  </si>
  <si>
    <t xml:space="preserve">PINEBRIDGE GLOBAL FUNDS - PINEBRIDGE ASIA EX JAPAN                                                                                                    </t>
  </si>
  <si>
    <t xml:space="preserve">AAFCA2333L                    </t>
  </si>
  <si>
    <t xml:space="preserve">AMANSA HOLDINGS PRIVATE LIMITED                                                                                                                       </t>
  </si>
  <si>
    <t xml:space="preserve">AAKCA7237L                    </t>
  </si>
  <si>
    <t>(f)</t>
  </si>
  <si>
    <t>(g)</t>
  </si>
  <si>
    <t>Insurance Companies</t>
  </si>
  <si>
    <t>(h)</t>
  </si>
  <si>
    <t>Provident Funds/Pension Funds</t>
  </si>
  <si>
    <t>(i)</t>
  </si>
  <si>
    <t xml:space="preserve">FOREIGN COLLABORATORS                             </t>
  </si>
  <si>
    <t xml:space="preserve">TELE ATLAS DATA 'S HERTOGENBOSCH B V                                                                                                                  </t>
  </si>
  <si>
    <t xml:space="preserve">IN30039415182017              </t>
  </si>
  <si>
    <t xml:space="preserve">FOREIGN NATIONALS                                 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</si>
  <si>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</si>
  <si>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</si>
  <si>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</si>
  <si>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</si>
  <si>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</si>
  <si>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</si>
  <si>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</si>
  <si>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</si>
  <si>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</si>
  <si>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</si>
  <si>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</si>
  <si>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ALTERNATIVE INVESTMENT FUND                       </t>
  </si>
  <si>
    <t xml:space="preserve">NON RESIDENT INDIANS                              </t>
  </si>
  <si>
    <t xml:space="preserve">CLEARING MEMBERS                                  </t>
  </si>
  <si>
    <t xml:space="preserve">Qualified Institutional Buyer                     </t>
  </si>
  <si>
    <t xml:space="preserve">NON RESIDENT INDIAN NON REPATRIABLE               </t>
  </si>
  <si>
    <t xml:space="preserve">BODIES CORPORATES             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</si>
  <si>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</si>
  <si>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</si>
  <si>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</si>
  <si>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</si>
  <si>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</si>
  <si>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</si>
  <si>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</si>
  <si>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</si>
  <si>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</si>
  <si>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</si>
  <si>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</si>
  <si>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</si>
  <si>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</si>
  <si>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Table V - Statement showing details of Significant Beneficial Owners (SBOs)</t>
  </si>
  <si>
    <t>Sno</t>
  </si>
  <si>
    <t>Details of the significant beneficial owner</t>
  </si>
  <si>
    <t xml:space="preserve">Details of the registered owner </t>
  </si>
  <si>
    <t>Particulars of the shares in which significant beneficial interest is held by the beneficial owner</t>
  </si>
  <si>
    <t>Date of creation/acquisition of significant beneficial interest</t>
  </si>
  <si>
    <t xml:space="preserve"> </t>
  </si>
  <si>
    <t>I</t>
  </si>
  <si>
    <t>II</t>
  </si>
  <si>
    <t>III</t>
  </si>
  <si>
    <t>IV</t>
  </si>
  <si>
    <t>Sr No</t>
  </si>
  <si>
    <t>Name</t>
  </si>
  <si>
    <t>Nationality</t>
  </si>
  <si>
    <t>Number of Shares</t>
  </si>
  <si>
    <t xml:space="preserve">Shareholding as a % of total no of shares (Calculated as per SCRR 1957) As a % of (A+B+C2) </t>
  </si>
  <si>
    <t xml:space="preserve">  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</si>
</sst>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9" sqref="A9:D14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20" t="s">
        <v>0</v>
      </c>
      <c r="B1" s="20"/>
      <c r="C1" s="20"/>
      <c r="D1" s="20"/>
    </row>
    <row r="3" spans="1:4" x14ac:dyDescent="0.25">
      <c r="A3" s="2" t="s">
        <v>1</v>
      </c>
      <c r="B3" t="s">
        <v>2</v>
      </c>
    </row>
    <row r="4" spans="1:4" x14ac:dyDescent="0.25">
      <c r="A4" s="2" t="s">
        <v>3</v>
      </c>
      <c r="B4" t="s">
        <v>4</v>
      </c>
    </row>
    <row r="5" spans="1:4" x14ac:dyDescent="0.25">
      <c r="A5" s="2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2" t="s">
        <v>9</v>
      </c>
      <c r="B8" t="s">
        <v>10</v>
      </c>
    </row>
    <row r="9" spans="1:4" x14ac:dyDescent="0.25">
      <c r="A9" s="3"/>
      <c r="B9" s="3" t="s">
        <v>11</v>
      </c>
      <c r="C9" s="3" t="s">
        <v>12</v>
      </c>
      <c r="D9" s="3" t="s">
        <v>13</v>
      </c>
    </row>
    <row r="10" spans="1:4" x14ac:dyDescent="0.25">
      <c r="A10" s="4" t="s">
        <v>14</v>
      </c>
      <c r="B10" s="3" t="s">
        <v>15</v>
      </c>
      <c r="C10" s="3"/>
      <c r="D10" s="3"/>
    </row>
    <row r="11" spans="1:4" x14ac:dyDescent="0.25">
      <c r="A11" s="4" t="s">
        <v>16</v>
      </c>
      <c r="B11" s="3" t="s">
        <v>17</v>
      </c>
      <c r="C11" s="3"/>
      <c r="D11" s="3"/>
    </row>
    <row r="12" spans="1:4" x14ac:dyDescent="0.25">
      <c r="A12" s="4" t="s">
        <v>18</v>
      </c>
      <c r="B12" s="3" t="s">
        <v>19</v>
      </c>
      <c r="C12" s="3"/>
      <c r="D12" s="3"/>
    </row>
    <row r="13" spans="1:4" x14ac:dyDescent="0.25">
      <c r="A13" s="4" t="s">
        <v>20</v>
      </c>
      <c r="B13" s="3" t="s">
        <v>21</v>
      </c>
      <c r="C13" s="3"/>
      <c r="D13" s="3"/>
    </row>
    <row r="14" spans="1:4" x14ac:dyDescent="0.25">
      <c r="A14" s="4" t="s">
        <v>22</v>
      </c>
      <c r="B14" s="3" t="s">
        <v>23</v>
      </c>
      <c r="C14" s="3"/>
      <c r="D14" s="3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2" t="s">
        <v>29</v>
      </c>
      <c r="B24" t="s">
        <v>30</v>
      </c>
    </row>
    <row r="25" spans="1:2" s="5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21"/>
      <c r="B1" s="21"/>
      <c r="C1" s="21"/>
      <c r="D1" s="21"/>
    </row>
    <row r="2" spans="1:19" s="6" customFormat="1" ht="15.75" x14ac:dyDescent="0.25">
      <c r="A2" s="6" t="s">
        <v>32</v>
      </c>
    </row>
    <row r="4" spans="1:19" s="5" customFormat="1" ht="75" customHeight="1" x14ac:dyDescent="0.25">
      <c r="A4" s="7" t="s">
        <v>31</v>
      </c>
      <c r="B4" s="8" t="s">
        <v>33</v>
      </c>
      <c r="C4" s="7" t="s">
        <v>34</v>
      </c>
      <c r="D4" s="7" t="s">
        <v>35</v>
      </c>
      <c r="E4" s="7" t="s">
        <v>36</v>
      </c>
      <c r="F4" s="7" t="s">
        <v>37</v>
      </c>
      <c r="G4" s="7" t="s">
        <v>38</v>
      </c>
      <c r="H4" s="7" t="s">
        <v>39</v>
      </c>
      <c r="I4" s="22" t="s">
        <v>40</v>
      </c>
      <c r="J4" s="22"/>
      <c r="K4" s="22"/>
      <c r="L4" s="22"/>
      <c r="M4" s="7" t="s">
        <v>41</v>
      </c>
      <c r="N4" s="7" t="s">
        <v>42</v>
      </c>
      <c r="O4" s="22" t="s">
        <v>43</v>
      </c>
      <c r="P4" s="22"/>
      <c r="Q4" s="22" t="s">
        <v>44</v>
      </c>
      <c r="R4" s="22"/>
      <c r="S4" s="7" t="s">
        <v>45</v>
      </c>
    </row>
    <row r="5" spans="1:19" s="5" customFormat="1" ht="30" customHeight="1" x14ac:dyDescent="0.25">
      <c r="A5" s="9"/>
      <c r="B5" s="9"/>
      <c r="C5" s="9"/>
      <c r="D5" s="9"/>
      <c r="E5" s="9"/>
      <c r="F5" s="9"/>
      <c r="G5" s="9"/>
      <c r="H5" s="9"/>
      <c r="I5" s="23" t="s">
        <v>46</v>
      </c>
      <c r="J5" s="23"/>
      <c r="K5" s="23"/>
      <c r="L5" s="7" t="s">
        <v>47</v>
      </c>
      <c r="M5" s="9"/>
      <c r="N5" s="9"/>
      <c r="O5" s="7" t="s">
        <v>48</v>
      </c>
      <c r="P5" s="7" t="s">
        <v>49</v>
      </c>
      <c r="Q5" s="7" t="s">
        <v>48</v>
      </c>
      <c r="R5" s="7" t="s">
        <v>49</v>
      </c>
      <c r="S5" s="9"/>
    </row>
    <row r="6" spans="1:19" s="5" customFormat="1" x14ac:dyDescent="0.25">
      <c r="A6" s="9"/>
      <c r="B6" s="9"/>
      <c r="C6" s="9"/>
      <c r="D6" s="9"/>
      <c r="E6" s="9"/>
      <c r="F6" s="9"/>
      <c r="G6" s="9"/>
      <c r="H6" s="9"/>
      <c r="I6" s="7" t="s">
        <v>50</v>
      </c>
      <c r="J6" s="7" t="s">
        <v>51</v>
      </c>
      <c r="K6" s="7" t="s">
        <v>52</v>
      </c>
      <c r="L6" s="9"/>
      <c r="M6" s="9"/>
      <c r="N6" s="9"/>
      <c r="O6" s="9"/>
      <c r="P6" s="9"/>
      <c r="Q6" s="9"/>
      <c r="R6" s="9"/>
      <c r="S6" s="9"/>
    </row>
    <row r="7" spans="1:19" x14ac:dyDescent="0.25">
      <c r="A7" s="10" t="s">
        <v>53</v>
      </c>
      <c r="B7" s="10" t="s">
        <v>54</v>
      </c>
      <c r="C7" s="10" t="s">
        <v>55</v>
      </c>
      <c r="D7" s="10" t="s">
        <v>56</v>
      </c>
      <c r="E7" s="10" t="s">
        <v>57</v>
      </c>
      <c r="F7" s="10" t="s">
        <v>58</v>
      </c>
      <c r="G7" s="10" t="s">
        <v>59</v>
      </c>
      <c r="H7" s="10" t="s">
        <v>60</v>
      </c>
      <c r="I7" s="24" t="s">
        <v>61</v>
      </c>
      <c r="J7" s="24"/>
      <c r="K7" s="24"/>
      <c r="L7" s="24"/>
      <c r="M7" s="10" t="s">
        <v>62</v>
      </c>
      <c r="N7" s="10" t="s">
        <v>63</v>
      </c>
      <c r="O7" s="24" t="s">
        <v>64</v>
      </c>
      <c r="P7" s="24"/>
      <c r="Q7" s="24" t="s">
        <v>65</v>
      </c>
      <c r="R7" s="24"/>
      <c r="S7" s="10" t="s">
        <v>66</v>
      </c>
    </row>
    <row r="8" spans="1:19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3" t="s">
        <v>67</v>
      </c>
      <c r="B9" s="3" t="s">
        <v>68</v>
      </c>
      <c r="C9" s="3">
        <v>12</v>
      </c>
      <c r="D9" s="3">
        <v>25822188</v>
      </c>
      <c r="E9" s="3">
        <v>0</v>
      </c>
      <c r="F9" s="3">
        <v>0</v>
      </c>
      <c r="G9" s="3">
        <v>25822188</v>
      </c>
      <c r="H9" s="11">
        <f>SUM(G9/110353966*100)</f>
        <v>23.39942000815811</v>
      </c>
      <c r="I9" s="3">
        <v>25822188</v>
      </c>
      <c r="J9" s="3">
        <v>0</v>
      </c>
      <c r="K9" s="3">
        <v>25822188</v>
      </c>
      <c r="L9" s="11">
        <f>SUM(K9/110353966*100)</f>
        <v>23.39942000815811</v>
      </c>
      <c r="M9" s="3">
        <v>0</v>
      </c>
      <c r="N9" s="11">
        <f>SUM((G9+M9)/110353966*100)</f>
        <v>23.39942000815811</v>
      </c>
      <c r="O9" s="3">
        <v>0</v>
      </c>
      <c r="P9" s="11">
        <v>0</v>
      </c>
      <c r="Q9" s="3">
        <v>335600</v>
      </c>
      <c r="R9" s="11">
        <v>0</v>
      </c>
      <c r="S9" s="3">
        <v>25822188</v>
      </c>
    </row>
    <row r="10" spans="1:19" x14ac:dyDescent="0.25">
      <c r="A10" s="3" t="s">
        <v>69</v>
      </c>
      <c r="B10" s="3" t="s">
        <v>70</v>
      </c>
      <c r="C10" s="3">
        <v>125978</v>
      </c>
      <c r="D10" s="3">
        <v>84531778</v>
      </c>
      <c r="E10" s="3">
        <v>0</v>
      </c>
      <c r="F10" s="3">
        <v>0</v>
      </c>
      <c r="G10" s="3">
        <v>84531778</v>
      </c>
      <c r="H10" s="11">
        <f>SUM(G10/110353966*100)</f>
        <v>76.600579991841883</v>
      </c>
      <c r="I10" s="3">
        <v>84531778</v>
      </c>
      <c r="J10" s="3">
        <v>0</v>
      </c>
      <c r="K10" s="3">
        <v>84531778</v>
      </c>
      <c r="L10" s="11">
        <f>SUM(K10/110353966*100)</f>
        <v>76.600579991841883</v>
      </c>
      <c r="M10" s="3">
        <v>0</v>
      </c>
      <c r="N10" s="11">
        <f>SUM((G10+M10)/110353966*100)</f>
        <v>76.600579991841883</v>
      </c>
      <c r="O10" s="3">
        <v>0</v>
      </c>
      <c r="P10" s="11">
        <f>SUM(O10/84531778*100)</f>
        <v>0</v>
      </c>
      <c r="Q10" s="3" t="s">
        <v>71</v>
      </c>
      <c r="R10" s="3" t="s">
        <v>71</v>
      </c>
      <c r="S10" s="3">
        <v>83925147</v>
      </c>
    </row>
    <row r="11" spans="1:19" x14ac:dyDescent="0.25">
      <c r="A11" s="3" t="s">
        <v>72</v>
      </c>
      <c r="B11" s="3" t="s">
        <v>73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3" t="s">
        <v>74</v>
      </c>
      <c r="B12" s="3" t="s">
        <v>75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 t="s">
        <v>71</v>
      </c>
      <c r="I12" s="3">
        <v>0</v>
      </c>
      <c r="J12" s="3">
        <v>0</v>
      </c>
      <c r="K12" s="3">
        <v>0</v>
      </c>
      <c r="L12" s="11">
        <f>SUM(K12/110353966*100)</f>
        <v>0</v>
      </c>
      <c r="M12" s="3">
        <v>0</v>
      </c>
      <c r="N12" s="3" t="s">
        <v>71</v>
      </c>
      <c r="O12" s="3">
        <v>0</v>
      </c>
      <c r="P12" s="11">
        <v>0</v>
      </c>
      <c r="Q12" s="3" t="s">
        <v>71</v>
      </c>
      <c r="R12" s="3" t="s">
        <v>71</v>
      </c>
      <c r="S12" s="3">
        <v>0</v>
      </c>
    </row>
    <row r="13" spans="1:19" x14ac:dyDescent="0.25">
      <c r="A13" s="3" t="s">
        <v>76</v>
      </c>
      <c r="B13" s="3" t="s">
        <v>77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11">
        <f>SUM(G13/110353966*100)</f>
        <v>0</v>
      </c>
      <c r="I13" s="3">
        <v>0</v>
      </c>
      <c r="J13" s="3">
        <v>0</v>
      </c>
      <c r="K13" s="3">
        <v>0</v>
      </c>
      <c r="L13" s="11">
        <f>SUM(K13/110353966*100)</f>
        <v>0</v>
      </c>
      <c r="M13" s="3">
        <v>0</v>
      </c>
      <c r="N13" s="11">
        <f>SUM((G13+M13)/110353966*100)</f>
        <v>0</v>
      </c>
      <c r="O13" s="3">
        <v>0</v>
      </c>
      <c r="P13" s="11">
        <v>0</v>
      </c>
      <c r="Q13" s="3" t="s">
        <v>71</v>
      </c>
      <c r="R13" s="3" t="s">
        <v>71</v>
      </c>
      <c r="S13" s="3">
        <v>0</v>
      </c>
    </row>
    <row r="14" spans="1:19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5" customFormat="1" x14ac:dyDescent="0.25">
      <c r="A15" s="9"/>
      <c r="B15" s="9" t="s">
        <v>78</v>
      </c>
      <c r="C15" s="9">
        <f t="shared" ref="C15:O15" si="0">SUM(C9:C13)</f>
        <v>125990</v>
      </c>
      <c r="D15" s="9">
        <f t="shared" si="0"/>
        <v>110353966</v>
      </c>
      <c r="E15" s="9">
        <f t="shared" si="0"/>
        <v>0</v>
      </c>
      <c r="F15" s="9">
        <f t="shared" si="0"/>
        <v>0</v>
      </c>
      <c r="G15" s="9">
        <f t="shared" si="0"/>
        <v>110353966</v>
      </c>
      <c r="H15" s="12">
        <f t="shared" si="0"/>
        <v>100</v>
      </c>
      <c r="I15" s="9">
        <f t="shared" si="0"/>
        <v>110353966</v>
      </c>
      <c r="J15" s="9">
        <f t="shared" si="0"/>
        <v>0</v>
      </c>
      <c r="K15" s="9">
        <f t="shared" si="0"/>
        <v>110353966</v>
      </c>
      <c r="L15" s="12">
        <f t="shared" si="0"/>
        <v>100</v>
      </c>
      <c r="M15" s="9">
        <f t="shared" si="0"/>
        <v>0</v>
      </c>
      <c r="N15" s="12">
        <f t="shared" si="0"/>
        <v>100</v>
      </c>
      <c r="O15" s="9">
        <f t="shared" si="0"/>
        <v>0</v>
      </c>
      <c r="P15" s="12">
        <f>SUM(O15/G15*100)</f>
        <v>0</v>
      </c>
      <c r="Q15" s="9">
        <f>SUM(Q9:Q13)</f>
        <v>335600</v>
      </c>
      <c r="R15" s="12">
        <f>SUM(R9:R13)</f>
        <v>0</v>
      </c>
      <c r="S15" s="9">
        <f>SUM(S9:S13)</f>
        <v>109747335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A13" workbookViewId="0">
      <selection activeCell="A43" sqref="A43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6" customFormat="1" ht="15.75" x14ac:dyDescent="0.25">
      <c r="A1" s="6" t="s">
        <v>79</v>
      </c>
    </row>
    <row r="3" spans="1:20" s="5" customFormat="1" ht="135" x14ac:dyDescent="0.25">
      <c r="A3" s="7" t="s">
        <v>31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83</v>
      </c>
      <c r="J3" s="22" t="s">
        <v>40</v>
      </c>
      <c r="K3" s="22"/>
      <c r="L3" s="22"/>
      <c r="M3" s="22"/>
      <c r="N3" s="7" t="s">
        <v>41</v>
      </c>
      <c r="O3" s="7" t="s">
        <v>84</v>
      </c>
      <c r="P3" s="22" t="s">
        <v>43</v>
      </c>
      <c r="Q3" s="22"/>
      <c r="R3" s="22" t="s">
        <v>44</v>
      </c>
      <c r="S3" s="22"/>
      <c r="T3" s="7" t="s">
        <v>45</v>
      </c>
    </row>
    <row r="4" spans="1:20" s="5" customFormat="1" ht="30" customHeight="1" x14ac:dyDescent="0.25">
      <c r="A4" s="9"/>
      <c r="B4" s="9"/>
      <c r="C4" s="9"/>
      <c r="D4" s="9"/>
      <c r="E4" s="9"/>
      <c r="F4" s="9"/>
      <c r="G4" s="9"/>
      <c r="H4" s="9"/>
      <c r="I4" s="9"/>
      <c r="J4" s="23" t="s">
        <v>46</v>
      </c>
      <c r="K4" s="23"/>
      <c r="L4" s="23"/>
      <c r="M4" s="7" t="s">
        <v>47</v>
      </c>
      <c r="N4" s="13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pans="1:20" s="5" customFormat="1" x14ac:dyDescent="0.25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pans="1:20" s="5" customFormat="1" x14ac:dyDescent="0.25">
      <c r="A6" s="14"/>
      <c r="B6" s="14" t="s">
        <v>53</v>
      </c>
      <c r="C6" s="14" t="s">
        <v>54</v>
      </c>
      <c r="D6" s="14" t="s">
        <v>55</v>
      </c>
      <c r="E6" s="14" t="s">
        <v>56</v>
      </c>
      <c r="F6" s="14" t="s">
        <v>57</v>
      </c>
      <c r="G6" s="14" t="s">
        <v>58</v>
      </c>
      <c r="H6" s="14" t="s">
        <v>59</v>
      </c>
      <c r="I6" s="14" t="s">
        <v>60</v>
      </c>
      <c r="J6" s="25" t="s">
        <v>61</v>
      </c>
      <c r="K6" s="25"/>
      <c r="L6" s="25"/>
      <c r="M6" s="25"/>
      <c r="N6" s="14" t="s">
        <v>62</v>
      </c>
      <c r="O6" s="14" t="s">
        <v>63</v>
      </c>
      <c r="P6" s="25" t="s">
        <v>64</v>
      </c>
      <c r="Q6" s="25"/>
      <c r="R6" s="25" t="s">
        <v>65</v>
      </c>
      <c r="S6" s="25"/>
      <c r="T6" s="14" t="s">
        <v>66</v>
      </c>
    </row>
    <row r="7" spans="1:20" x14ac:dyDescent="0.25">
      <c r="A7" s="4" t="s">
        <v>85</v>
      </c>
      <c r="B7" s="3" t="s">
        <v>86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5">
      <c r="A8" s="3" t="s">
        <v>87</v>
      </c>
      <c r="B8" s="3" t="s">
        <v>88</v>
      </c>
      <c r="C8" s="3"/>
      <c r="D8" s="3">
        <v>10</v>
      </c>
      <c r="E8" s="3">
        <v>4822188</v>
      </c>
      <c r="F8" s="3">
        <v>0</v>
      </c>
      <c r="G8" s="3">
        <v>0</v>
      </c>
      <c r="H8" s="3">
        <v>4822188</v>
      </c>
      <c r="I8" s="11">
        <f t="shared" ref="I8:I23" si="0">SUM(H8/110353966*100)</f>
        <v>4.3697459862928714</v>
      </c>
      <c r="J8" s="3">
        <v>4822188</v>
      </c>
      <c r="K8" s="3">
        <v>0</v>
      </c>
      <c r="L8" s="3">
        <f t="shared" ref="L8:L21" si="1">+J8+K8</f>
        <v>4822188</v>
      </c>
      <c r="M8" s="11">
        <f t="shared" ref="M8:M23" si="2">SUM(L8/110353966*100)</f>
        <v>4.3697459862928714</v>
      </c>
      <c r="N8" s="3">
        <v>0</v>
      </c>
      <c r="O8" s="11">
        <f t="shared" ref="O8:O21" si="3">SUM((H8+N8)/110353966*100)</f>
        <v>4.3697459862928714</v>
      </c>
      <c r="P8" s="3">
        <v>0</v>
      </c>
      <c r="Q8" s="11">
        <v>0</v>
      </c>
      <c r="R8" s="3">
        <v>335600</v>
      </c>
      <c r="S8" s="11">
        <f t="shared" ref="S8:S18" si="4">SUM(R8/H8*100)</f>
        <v>6.9594963945827075</v>
      </c>
      <c r="T8" s="3">
        <v>4822188</v>
      </c>
    </row>
    <row r="9" spans="1:20" x14ac:dyDescent="0.25">
      <c r="A9" s="3"/>
      <c r="B9" s="3" t="s">
        <v>93</v>
      </c>
      <c r="C9" s="3" t="s">
        <v>94</v>
      </c>
      <c r="D9" s="3">
        <v>1</v>
      </c>
      <c r="E9" s="3">
        <v>300</v>
      </c>
      <c r="F9" s="3">
        <v>0</v>
      </c>
      <c r="G9" s="3">
        <v>0</v>
      </c>
      <c r="H9" s="3">
        <v>300</v>
      </c>
      <c r="I9" s="11">
        <f t="shared" si="0"/>
        <v>2.7185248602664628E-4</v>
      </c>
      <c r="J9" s="3">
        <v>300</v>
      </c>
      <c r="K9" s="3">
        <v>0</v>
      </c>
      <c r="L9" s="3">
        <f t="shared" si="1"/>
        <v>300</v>
      </c>
      <c r="M9" s="11">
        <f t="shared" si="2"/>
        <v>2.7185248602664628E-4</v>
      </c>
      <c r="N9" s="3">
        <v>0</v>
      </c>
      <c r="O9" s="11">
        <f t="shared" si="3"/>
        <v>2.7185248602664628E-4</v>
      </c>
      <c r="P9" s="3">
        <v>0</v>
      </c>
      <c r="Q9" s="11">
        <f t="shared" ref="Q9:Q18" si="5">SUM(P9/H9*100)</f>
        <v>0</v>
      </c>
      <c r="R9" s="3">
        <v>0</v>
      </c>
      <c r="S9" s="11">
        <f t="shared" si="4"/>
        <v>0</v>
      </c>
      <c r="T9" s="3">
        <v>300</v>
      </c>
    </row>
    <row r="10" spans="1:20" x14ac:dyDescent="0.25">
      <c r="A10" s="3"/>
      <c r="B10" s="3" t="s">
        <v>95</v>
      </c>
      <c r="C10" s="3" t="s">
        <v>96</v>
      </c>
      <c r="D10" s="3">
        <v>1</v>
      </c>
      <c r="E10" s="3">
        <v>172800</v>
      </c>
      <c r="F10" s="3">
        <v>0</v>
      </c>
      <c r="G10" s="3">
        <v>0</v>
      </c>
      <c r="H10" s="3">
        <v>172800</v>
      </c>
      <c r="I10" s="11">
        <f t="shared" si="0"/>
        <v>0.15658703195134827</v>
      </c>
      <c r="J10" s="3">
        <v>172800</v>
      </c>
      <c r="K10" s="3">
        <v>0</v>
      </c>
      <c r="L10" s="3">
        <f t="shared" si="1"/>
        <v>172800</v>
      </c>
      <c r="M10" s="11">
        <f t="shared" si="2"/>
        <v>0.15658703195134827</v>
      </c>
      <c r="N10" s="3">
        <v>0</v>
      </c>
      <c r="O10" s="11">
        <f t="shared" si="3"/>
        <v>0.15658703195134827</v>
      </c>
      <c r="P10" s="3">
        <v>0</v>
      </c>
      <c r="Q10" s="11">
        <f t="shared" si="5"/>
        <v>0</v>
      </c>
      <c r="R10" s="3">
        <v>0</v>
      </c>
      <c r="S10" s="11">
        <f t="shared" si="4"/>
        <v>0</v>
      </c>
      <c r="T10" s="3">
        <v>172800</v>
      </c>
    </row>
    <row r="11" spans="1:20" x14ac:dyDescent="0.25">
      <c r="A11" s="3"/>
      <c r="B11" s="3" t="s">
        <v>97</v>
      </c>
      <c r="C11" s="3" t="s">
        <v>98</v>
      </c>
      <c r="D11" s="3">
        <v>1</v>
      </c>
      <c r="E11" s="3">
        <v>373820</v>
      </c>
      <c r="F11" s="3">
        <v>0</v>
      </c>
      <c r="G11" s="3">
        <v>0</v>
      </c>
      <c r="H11" s="3">
        <v>373820</v>
      </c>
      <c r="I11" s="11">
        <f t="shared" si="0"/>
        <v>0.33874632108826974</v>
      </c>
      <c r="J11" s="3">
        <v>373820</v>
      </c>
      <c r="K11" s="3">
        <v>0</v>
      </c>
      <c r="L11" s="3">
        <f t="shared" si="1"/>
        <v>373820</v>
      </c>
      <c r="M11" s="11">
        <f t="shared" si="2"/>
        <v>0.33874632108826974</v>
      </c>
      <c r="N11" s="3">
        <v>0</v>
      </c>
      <c r="O11" s="11">
        <f t="shared" si="3"/>
        <v>0.33874632108826974</v>
      </c>
      <c r="P11" s="3">
        <v>0</v>
      </c>
      <c r="Q11" s="11">
        <f t="shared" si="5"/>
        <v>0</v>
      </c>
      <c r="R11" s="3">
        <v>0</v>
      </c>
      <c r="S11" s="11">
        <f t="shared" si="4"/>
        <v>0</v>
      </c>
      <c r="T11" s="3">
        <v>373820</v>
      </c>
    </row>
    <row r="12" spans="1:20" x14ac:dyDescent="0.25">
      <c r="A12" s="3"/>
      <c r="B12" s="3" t="s">
        <v>99</v>
      </c>
      <c r="C12" s="3" t="s">
        <v>100</v>
      </c>
      <c r="D12" s="3">
        <v>1</v>
      </c>
      <c r="E12" s="3">
        <v>38400</v>
      </c>
      <c r="F12" s="3">
        <v>0</v>
      </c>
      <c r="G12" s="3">
        <v>0</v>
      </c>
      <c r="H12" s="3">
        <v>38400</v>
      </c>
      <c r="I12" s="11">
        <f t="shared" si="0"/>
        <v>3.4797118211410724E-2</v>
      </c>
      <c r="J12" s="3">
        <v>38400</v>
      </c>
      <c r="K12" s="3">
        <v>0</v>
      </c>
      <c r="L12" s="3">
        <f t="shared" si="1"/>
        <v>38400</v>
      </c>
      <c r="M12" s="11">
        <f t="shared" si="2"/>
        <v>3.4797118211410724E-2</v>
      </c>
      <c r="N12" s="3">
        <v>0</v>
      </c>
      <c r="O12" s="11">
        <f t="shared" si="3"/>
        <v>3.4797118211410724E-2</v>
      </c>
      <c r="P12" s="3">
        <v>0</v>
      </c>
      <c r="Q12" s="11">
        <f t="shared" si="5"/>
        <v>0</v>
      </c>
      <c r="R12" s="3">
        <v>0</v>
      </c>
      <c r="S12" s="11">
        <f t="shared" si="4"/>
        <v>0</v>
      </c>
      <c r="T12" s="3">
        <v>38400</v>
      </c>
    </row>
    <row r="13" spans="1:20" x14ac:dyDescent="0.25">
      <c r="A13" s="3"/>
      <c r="B13" s="3" t="s">
        <v>101</v>
      </c>
      <c r="C13" s="3" t="s">
        <v>102</v>
      </c>
      <c r="D13" s="3">
        <v>1</v>
      </c>
      <c r="E13" s="3">
        <v>1913260</v>
      </c>
      <c r="F13" s="3">
        <v>0</v>
      </c>
      <c r="G13" s="3">
        <v>0</v>
      </c>
      <c r="H13" s="3">
        <v>1913260</v>
      </c>
      <c r="I13" s="11">
        <f t="shared" si="0"/>
        <v>1.7337482913844711</v>
      </c>
      <c r="J13" s="3">
        <v>1913260</v>
      </c>
      <c r="K13" s="3">
        <v>0</v>
      </c>
      <c r="L13" s="3">
        <f t="shared" si="1"/>
        <v>1913260</v>
      </c>
      <c r="M13" s="11">
        <f t="shared" si="2"/>
        <v>1.7337482913844711</v>
      </c>
      <c r="N13" s="3">
        <v>0</v>
      </c>
      <c r="O13" s="11">
        <f t="shared" si="3"/>
        <v>1.7337482913844711</v>
      </c>
      <c r="P13" s="3">
        <v>0</v>
      </c>
      <c r="Q13" s="11">
        <f t="shared" si="5"/>
        <v>0</v>
      </c>
      <c r="R13" s="3">
        <v>335600</v>
      </c>
      <c r="S13" s="11">
        <f t="shared" si="4"/>
        <v>17.540741979657756</v>
      </c>
      <c r="T13" s="3">
        <v>1913260</v>
      </c>
    </row>
    <row r="14" spans="1:20" x14ac:dyDescent="0.25">
      <c r="A14" s="3"/>
      <c r="B14" s="3" t="s">
        <v>103</v>
      </c>
      <c r="C14" s="3" t="s">
        <v>104</v>
      </c>
      <c r="D14" s="3">
        <v>1</v>
      </c>
      <c r="E14" s="3">
        <v>137500</v>
      </c>
      <c r="F14" s="3">
        <v>0</v>
      </c>
      <c r="G14" s="3">
        <v>0</v>
      </c>
      <c r="H14" s="3">
        <v>137500</v>
      </c>
      <c r="I14" s="11">
        <f t="shared" si="0"/>
        <v>0.12459905609554622</v>
      </c>
      <c r="J14" s="3">
        <v>137500</v>
      </c>
      <c r="K14" s="3">
        <v>0</v>
      </c>
      <c r="L14" s="3">
        <f t="shared" si="1"/>
        <v>137500</v>
      </c>
      <c r="M14" s="11">
        <f t="shared" si="2"/>
        <v>0.12459905609554622</v>
      </c>
      <c r="N14" s="3">
        <v>0</v>
      </c>
      <c r="O14" s="11">
        <f t="shared" si="3"/>
        <v>0.12459905609554622</v>
      </c>
      <c r="P14" s="3">
        <v>0</v>
      </c>
      <c r="Q14" s="11">
        <f t="shared" si="5"/>
        <v>0</v>
      </c>
      <c r="R14" s="3">
        <v>0</v>
      </c>
      <c r="S14" s="11">
        <f t="shared" si="4"/>
        <v>0</v>
      </c>
      <c r="T14" s="3">
        <v>137500</v>
      </c>
    </row>
    <row r="15" spans="1:20" x14ac:dyDescent="0.25">
      <c r="A15" s="3"/>
      <c r="B15" s="3" t="s">
        <v>105</v>
      </c>
      <c r="C15" s="3" t="s">
        <v>106</v>
      </c>
      <c r="D15" s="3">
        <v>1</v>
      </c>
      <c r="E15" s="3">
        <v>1793008</v>
      </c>
      <c r="F15" s="3">
        <v>0</v>
      </c>
      <c r="G15" s="3">
        <v>0</v>
      </c>
      <c r="H15" s="3">
        <v>1793008</v>
      </c>
      <c r="I15" s="11">
        <f t="shared" si="0"/>
        <v>1.62477894088555</v>
      </c>
      <c r="J15" s="3">
        <v>1793008</v>
      </c>
      <c r="K15" s="3">
        <v>0</v>
      </c>
      <c r="L15" s="3">
        <f t="shared" si="1"/>
        <v>1793008</v>
      </c>
      <c r="M15" s="11">
        <f t="shared" si="2"/>
        <v>1.62477894088555</v>
      </c>
      <c r="N15" s="3">
        <v>0</v>
      </c>
      <c r="O15" s="11">
        <f t="shared" si="3"/>
        <v>1.62477894088555</v>
      </c>
      <c r="P15" s="3">
        <v>0</v>
      </c>
      <c r="Q15" s="11">
        <f t="shared" si="5"/>
        <v>0</v>
      </c>
      <c r="R15" s="3">
        <v>0</v>
      </c>
      <c r="S15" s="11">
        <f t="shared" si="4"/>
        <v>0</v>
      </c>
      <c r="T15" s="3">
        <v>1793008</v>
      </c>
    </row>
    <row r="16" spans="1:20" x14ac:dyDescent="0.25">
      <c r="A16" s="3"/>
      <c r="B16" s="3" t="s">
        <v>107</v>
      </c>
      <c r="C16" s="3" t="s">
        <v>108</v>
      </c>
      <c r="D16" s="3">
        <v>1</v>
      </c>
      <c r="E16" s="3">
        <v>373820</v>
      </c>
      <c r="F16" s="3">
        <v>0</v>
      </c>
      <c r="G16" s="3">
        <v>0</v>
      </c>
      <c r="H16" s="3">
        <v>373820</v>
      </c>
      <c r="I16" s="11">
        <f t="shared" si="0"/>
        <v>0.33874632108826974</v>
      </c>
      <c r="J16" s="3">
        <v>373820</v>
      </c>
      <c r="K16" s="3">
        <v>0</v>
      </c>
      <c r="L16" s="3">
        <f t="shared" si="1"/>
        <v>373820</v>
      </c>
      <c r="M16" s="11">
        <f t="shared" si="2"/>
        <v>0.33874632108826974</v>
      </c>
      <c r="N16" s="3">
        <v>0</v>
      </c>
      <c r="O16" s="11">
        <f t="shared" si="3"/>
        <v>0.33874632108826974</v>
      </c>
      <c r="P16" s="3">
        <v>0</v>
      </c>
      <c r="Q16" s="11">
        <f t="shared" si="5"/>
        <v>0</v>
      </c>
      <c r="R16" s="3">
        <v>0</v>
      </c>
      <c r="S16" s="11">
        <f t="shared" si="4"/>
        <v>0</v>
      </c>
      <c r="T16" s="3">
        <v>373820</v>
      </c>
    </row>
    <row r="17" spans="1:20" x14ac:dyDescent="0.25">
      <c r="A17" s="3"/>
      <c r="B17" s="3" t="s">
        <v>109</v>
      </c>
      <c r="C17" s="3" t="s">
        <v>110</v>
      </c>
      <c r="D17" s="3">
        <v>1</v>
      </c>
      <c r="E17" s="3">
        <v>3680</v>
      </c>
      <c r="F17" s="3">
        <v>0</v>
      </c>
      <c r="G17" s="3">
        <v>0</v>
      </c>
      <c r="H17" s="3">
        <v>3680</v>
      </c>
      <c r="I17" s="11">
        <f t="shared" si="0"/>
        <v>3.3347238285935279E-3</v>
      </c>
      <c r="J17" s="3">
        <v>3680</v>
      </c>
      <c r="K17" s="3">
        <v>0</v>
      </c>
      <c r="L17" s="3">
        <f t="shared" si="1"/>
        <v>3680</v>
      </c>
      <c r="M17" s="11">
        <f t="shared" si="2"/>
        <v>3.3347238285935279E-3</v>
      </c>
      <c r="N17" s="3">
        <v>0</v>
      </c>
      <c r="O17" s="11">
        <f t="shared" si="3"/>
        <v>3.3347238285935279E-3</v>
      </c>
      <c r="P17" s="3">
        <v>0</v>
      </c>
      <c r="Q17" s="11">
        <f t="shared" si="5"/>
        <v>0</v>
      </c>
      <c r="R17" s="3">
        <v>0</v>
      </c>
      <c r="S17" s="11">
        <f t="shared" si="4"/>
        <v>0</v>
      </c>
      <c r="T17" s="3">
        <v>3680</v>
      </c>
    </row>
    <row r="18" spans="1:20" x14ac:dyDescent="0.25">
      <c r="A18" s="3"/>
      <c r="B18" s="3" t="s">
        <v>111</v>
      </c>
      <c r="C18" s="3" t="s">
        <v>112</v>
      </c>
      <c r="D18" s="3">
        <v>1</v>
      </c>
      <c r="E18" s="3">
        <v>15600</v>
      </c>
      <c r="F18" s="3">
        <v>0</v>
      </c>
      <c r="G18" s="3">
        <v>0</v>
      </c>
      <c r="H18" s="3">
        <v>15600</v>
      </c>
      <c r="I18" s="11">
        <f t="shared" si="0"/>
        <v>1.4136329273385607E-2</v>
      </c>
      <c r="J18" s="3">
        <v>15600</v>
      </c>
      <c r="K18" s="3">
        <v>0</v>
      </c>
      <c r="L18" s="3">
        <f t="shared" si="1"/>
        <v>15600</v>
      </c>
      <c r="M18" s="11">
        <f t="shared" si="2"/>
        <v>1.4136329273385607E-2</v>
      </c>
      <c r="N18" s="3">
        <v>0</v>
      </c>
      <c r="O18" s="11">
        <f t="shared" si="3"/>
        <v>1.4136329273385607E-2</v>
      </c>
      <c r="P18" s="3">
        <v>0</v>
      </c>
      <c r="Q18" s="11">
        <f t="shared" si="5"/>
        <v>0</v>
      </c>
      <c r="R18" s="3">
        <v>0</v>
      </c>
      <c r="S18" s="11">
        <f t="shared" si="4"/>
        <v>0</v>
      </c>
      <c r="T18" s="3">
        <v>15600</v>
      </c>
    </row>
    <row r="19" spans="1:20" x14ac:dyDescent="0.25">
      <c r="A19" s="3" t="s">
        <v>113</v>
      </c>
      <c r="B19" s="3" t="s">
        <v>114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11">
        <f t="shared" si="0"/>
        <v>0</v>
      </c>
      <c r="J19" s="3">
        <v>0</v>
      </c>
      <c r="K19" s="3">
        <v>0</v>
      </c>
      <c r="L19" s="3">
        <f t="shared" si="1"/>
        <v>0</v>
      </c>
      <c r="M19" s="11">
        <f t="shared" si="2"/>
        <v>0</v>
      </c>
      <c r="N19" s="3">
        <v>0</v>
      </c>
      <c r="O19" s="11">
        <f t="shared" si="3"/>
        <v>0</v>
      </c>
      <c r="P19" s="3">
        <v>0</v>
      </c>
      <c r="Q19" s="11">
        <v>0</v>
      </c>
      <c r="R19" s="3">
        <v>0</v>
      </c>
      <c r="S19" s="11">
        <v>0</v>
      </c>
      <c r="T19" s="3">
        <v>0</v>
      </c>
    </row>
    <row r="20" spans="1:20" x14ac:dyDescent="0.25">
      <c r="A20" s="3" t="s">
        <v>115</v>
      </c>
      <c r="B20" s="3" t="s">
        <v>116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11">
        <f t="shared" si="0"/>
        <v>0</v>
      </c>
      <c r="J20" s="3">
        <v>0</v>
      </c>
      <c r="K20" s="3">
        <v>0</v>
      </c>
      <c r="L20" s="3">
        <f t="shared" si="1"/>
        <v>0</v>
      </c>
      <c r="M20" s="11">
        <f t="shared" si="2"/>
        <v>0</v>
      </c>
      <c r="N20" s="3">
        <v>0</v>
      </c>
      <c r="O20" s="11">
        <f t="shared" si="3"/>
        <v>0</v>
      </c>
      <c r="P20" s="3">
        <v>0</v>
      </c>
      <c r="Q20" s="11">
        <v>0</v>
      </c>
      <c r="R20" s="3">
        <v>0</v>
      </c>
      <c r="S20" s="11">
        <v>0</v>
      </c>
      <c r="T20" s="3">
        <v>0</v>
      </c>
    </row>
    <row r="21" spans="1:20" x14ac:dyDescent="0.25">
      <c r="A21" s="3" t="s">
        <v>117</v>
      </c>
      <c r="B21" s="3" t="s">
        <v>118</v>
      </c>
      <c r="C21" s="3"/>
      <c r="D21" s="3">
        <v>2</v>
      </c>
      <c r="E21" s="3">
        <v>21000000</v>
      </c>
      <c r="F21" s="3">
        <v>0</v>
      </c>
      <c r="G21" s="3">
        <v>0</v>
      </c>
      <c r="H21" s="3">
        <v>21000000</v>
      </c>
      <c r="I21" s="11">
        <f t="shared" si="0"/>
        <v>19.02967402186524</v>
      </c>
      <c r="J21" s="3">
        <v>21000000</v>
      </c>
      <c r="K21" s="3">
        <v>0</v>
      </c>
      <c r="L21" s="3">
        <f t="shared" si="1"/>
        <v>21000000</v>
      </c>
      <c r="M21" s="11">
        <f t="shared" si="2"/>
        <v>19.02967402186524</v>
      </c>
      <c r="N21" s="3">
        <v>0</v>
      </c>
      <c r="O21" s="11">
        <f t="shared" si="3"/>
        <v>19.02967402186524</v>
      </c>
      <c r="P21" s="3">
        <v>0</v>
      </c>
      <c r="Q21" s="11">
        <v>0</v>
      </c>
      <c r="R21" s="3">
        <v>0</v>
      </c>
      <c r="S21" s="11">
        <v>0</v>
      </c>
      <c r="T21" s="3">
        <v>21000000</v>
      </c>
    </row>
    <row r="22" spans="1:20" s="1" customFormat="1" x14ac:dyDescent="0.25">
      <c r="A22" s="3"/>
      <c r="B22" s="3" t="s">
        <v>89</v>
      </c>
      <c r="C22" s="3" t="s">
        <v>90</v>
      </c>
      <c r="D22" s="3">
        <v>1</v>
      </c>
      <c r="E22" s="3">
        <v>14000000</v>
      </c>
      <c r="F22" s="3">
        <v>0</v>
      </c>
      <c r="G22" s="3">
        <v>0</v>
      </c>
      <c r="H22" s="3">
        <v>14000000</v>
      </c>
      <c r="I22" s="11">
        <f t="shared" si="0"/>
        <v>12.686449347910161</v>
      </c>
      <c r="J22" s="3">
        <v>14000000</v>
      </c>
      <c r="K22" s="3">
        <v>0</v>
      </c>
      <c r="L22" s="3">
        <f t="shared" ref="L22:L23" si="6">+J22+K22</f>
        <v>14000000</v>
      </c>
      <c r="M22" s="11">
        <f t="shared" si="2"/>
        <v>12.686449347910161</v>
      </c>
      <c r="N22" s="3">
        <v>0</v>
      </c>
      <c r="O22" s="11">
        <f t="shared" ref="O22:O23" si="7">SUM((H22+N22)/110353966*100)</f>
        <v>12.686449347910161</v>
      </c>
      <c r="P22" s="3">
        <v>0</v>
      </c>
      <c r="Q22" s="11">
        <f t="shared" ref="Q22:Q23" si="8">SUM(P22/H22*100)</f>
        <v>0</v>
      </c>
      <c r="R22" s="3">
        <v>0</v>
      </c>
      <c r="S22" s="11">
        <f t="shared" ref="S22:S23" si="9">SUM(R22/H22*100)</f>
        <v>0</v>
      </c>
      <c r="T22" s="3">
        <v>14000000</v>
      </c>
    </row>
    <row r="23" spans="1:20" s="1" customFormat="1" x14ac:dyDescent="0.25">
      <c r="A23" s="3"/>
      <c r="B23" s="3" t="s">
        <v>91</v>
      </c>
      <c r="C23" s="3" t="s">
        <v>92</v>
      </c>
      <c r="D23" s="3">
        <v>1</v>
      </c>
      <c r="E23" s="3">
        <v>7000000</v>
      </c>
      <c r="F23" s="3">
        <v>0</v>
      </c>
      <c r="G23" s="3">
        <v>0</v>
      </c>
      <c r="H23" s="3">
        <v>7000000</v>
      </c>
      <c r="I23" s="11">
        <f t="shared" si="0"/>
        <v>6.3432246739550804</v>
      </c>
      <c r="J23" s="3">
        <v>7000000</v>
      </c>
      <c r="K23" s="3">
        <v>0</v>
      </c>
      <c r="L23" s="3">
        <f t="shared" si="6"/>
        <v>7000000</v>
      </c>
      <c r="M23" s="11">
        <f t="shared" si="2"/>
        <v>6.3432246739550804</v>
      </c>
      <c r="N23" s="3">
        <v>0</v>
      </c>
      <c r="O23" s="11">
        <f t="shared" si="7"/>
        <v>6.3432246739550804</v>
      </c>
      <c r="P23" s="3">
        <v>0</v>
      </c>
      <c r="Q23" s="11">
        <f t="shared" si="8"/>
        <v>0</v>
      </c>
      <c r="R23" s="3">
        <v>0</v>
      </c>
      <c r="S23" s="11">
        <f t="shared" si="9"/>
        <v>0</v>
      </c>
      <c r="T23" s="3">
        <v>7000000</v>
      </c>
    </row>
    <row r="24" spans="1:20" s="5" customFormat="1" x14ac:dyDescent="0.25">
      <c r="A24" s="9"/>
      <c r="B24" s="9" t="s">
        <v>119</v>
      </c>
      <c r="C24" s="9"/>
      <c r="D24" s="9">
        <f>+D8+D19+D20+D21</f>
        <v>12</v>
      </c>
      <c r="E24" s="9">
        <f>+E8+E19+E20+E21</f>
        <v>25822188</v>
      </c>
      <c r="F24" s="9">
        <f>+F8+F19+F20+F21</f>
        <v>0</v>
      </c>
      <c r="G24" s="9">
        <f>+G8+G19+G20+G21</f>
        <v>0</v>
      </c>
      <c r="H24" s="9">
        <f>+H8+H19+H20+H21</f>
        <v>25822188</v>
      </c>
      <c r="I24" s="12">
        <f>+I8+I19+I20+I21</f>
        <v>23.39942000815811</v>
      </c>
      <c r="J24" s="9">
        <f>+J8+J19+J20+J21</f>
        <v>25822188</v>
      </c>
      <c r="K24" s="9">
        <f>+K8+K19+K20+K21</f>
        <v>0</v>
      </c>
      <c r="L24" s="9">
        <f>+L8+L19+L20+L21</f>
        <v>25822188</v>
      </c>
      <c r="M24" s="12">
        <f>+M8+M19+M20+M21</f>
        <v>23.39942000815811</v>
      </c>
      <c r="N24" s="9">
        <f>+N8+N19+N20+N21</f>
        <v>0</v>
      </c>
      <c r="O24" s="12">
        <f>+O8+O19+O20+O21</f>
        <v>23.39942000815811</v>
      </c>
      <c r="P24" s="9">
        <f>+P8+P19+P20+P21</f>
        <v>0</v>
      </c>
      <c r="Q24" s="12">
        <v>0</v>
      </c>
      <c r="R24" s="9">
        <f>+R8+R19+R20+R21</f>
        <v>335600</v>
      </c>
      <c r="S24" s="12">
        <f>SUM(R24/H24*100)</f>
        <v>1.2996574883584613</v>
      </c>
      <c r="T24" s="9">
        <f>+T8+T19+T20+T21</f>
        <v>25822188</v>
      </c>
    </row>
    <row r="25" spans="1:20" x14ac:dyDescent="0.25">
      <c r="A25" s="4" t="s">
        <v>120</v>
      </c>
      <c r="B25" s="3" t="s">
        <v>121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3" t="s">
        <v>87</v>
      </c>
      <c r="B26" s="3" t="s">
        <v>122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11">
        <f>SUM(H26/110353966*100)</f>
        <v>0</v>
      </c>
      <c r="J26" s="3">
        <v>0</v>
      </c>
      <c r="K26" s="3">
        <v>0</v>
      </c>
      <c r="L26" s="3">
        <f>+J26+K26</f>
        <v>0</v>
      </c>
      <c r="M26" s="11">
        <f>SUM(L26/110353966*100)</f>
        <v>0</v>
      </c>
      <c r="N26" s="3">
        <v>0</v>
      </c>
      <c r="O26" s="11">
        <f>SUM((H26+N26)/110353966*100)</f>
        <v>0</v>
      </c>
      <c r="P26" s="3">
        <v>0</v>
      </c>
      <c r="Q26" s="11">
        <v>0</v>
      </c>
      <c r="R26" s="3">
        <v>0</v>
      </c>
      <c r="S26" s="11">
        <v>0</v>
      </c>
      <c r="T26" s="3">
        <v>0</v>
      </c>
    </row>
    <row r="27" spans="1:20" x14ac:dyDescent="0.25">
      <c r="A27" s="3" t="s">
        <v>113</v>
      </c>
      <c r="B27" s="3" t="s">
        <v>123</v>
      </c>
      <c r="C27" s="3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11">
        <f>SUM(H27/110353966*100)</f>
        <v>0</v>
      </c>
      <c r="J27" s="3">
        <v>0</v>
      </c>
      <c r="K27" s="3">
        <v>0</v>
      </c>
      <c r="L27" s="3">
        <f>+J27+K27</f>
        <v>0</v>
      </c>
      <c r="M27" s="11">
        <f>SUM(L27/110353966*100)</f>
        <v>0</v>
      </c>
      <c r="N27" s="3">
        <v>0</v>
      </c>
      <c r="O27" s="11">
        <f>SUM((H27+N27)/110353966*100)</f>
        <v>0</v>
      </c>
      <c r="P27" s="3">
        <v>0</v>
      </c>
      <c r="Q27" s="11">
        <v>0</v>
      </c>
      <c r="R27" s="3">
        <v>0</v>
      </c>
      <c r="S27" s="11">
        <v>0</v>
      </c>
      <c r="T27" s="3">
        <v>0</v>
      </c>
    </row>
    <row r="28" spans="1:20" x14ac:dyDescent="0.25">
      <c r="A28" s="3" t="s">
        <v>115</v>
      </c>
      <c r="B28" s="3" t="s">
        <v>124</v>
      </c>
      <c r="C28" s="3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1">
        <f>SUM(H28/110353966*100)</f>
        <v>0</v>
      </c>
      <c r="J28" s="3">
        <v>0</v>
      </c>
      <c r="K28" s="3">
        <v>0</v>
      </c>
      <c r="L28" s="3">
        <f>+J28+K28</f>
        <v>0</v>
      </c>
      <c r="M28" s="11">
        <f>SUM(L28/110353966*100)</f>
        <v>0</v>
      </c>
      <c r="N28" s="3">
        <v>0</v>
      </c>
      <c r="O28" s="11">
        <f>SUM((H28+N28)/110353966*100)</f>
        <v>0</v>
      </c>
      <c r="P28" s="3">
        <v>0</v>
      </c>
      <c r="Q28" s="11">
        <v>0</v>
      </c>
      <c r="R28" s="3">
        <v>0</v>
      </c>
      <c r="S28" s="11">
        <v>0</v>
      </c>
      <c r="T28" s="3">
        <v>0</v>
      </c>
    </row>
    <row r="29" spans="1:2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3" t="s">
        <v>117</v>
      </c>
      <c r="B30" s="3" t="s">
        <v>125</v>
      </c>
      <c r="C30" s="3"/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11">
        <f>SUM(H30/110353966*100)</f>
        <v>0</v>
      </c>
      <c r="J30" s="3">
        <v>0</v>
      </c>
      <c r="K30" s="3">
        <v>0</v>
      </c>
      <c r="L30" s="3">
        <f>+J30+K30</f>
        <v>0</v>
      </c>
      <c r="M30" s="11">
        <f>SUM(L30/110353966*100)</f>
        <v>0</v>
      </c>
      <c r="N30" s="3">
        <v>0</v>
      </c>
      <c r="O30" s="11">
        <f>SUM((H30+N30)/110353966*100)</f>
        <v>0</v>
      </c>
      <c r="P30" s="3">
        <v>0</v>
      </c>
      <c r="Q30" s="11">
        <v>0</v>
      </c>
      <c r="R30" s="3">
        <v>0</v>
      </c>
      <c r="S30" s="11">
        <v>0</v>
      </c>
      <c r="T30" s="3">
        <v>0</v>
      </c>
    </row>
    <row r="31" spans="1:2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A32" s="3" t="s">
        <v>126</v>
      </c>
      <c r="B32" s="3" t="s">
        <v>127</v>
      </c>
      <c r="C32" s="3"/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11">
        <f>SUM(H32/110353966*100)</f>
        <v>0</v>
      </c>
      <c r="J32" s="3">
        <v>0</v>
      </c>
      <c r="K32" s="3">
        <v>0</v>
      </c>
      <c r="L32" s="3">
        <f>+J32+K32</f>
        <v>0</v>
      </c>
      <c r="M32" s="11">
        <f>SUM(L32/110353966*100)</f>
        <v>0</v>
      </c>
      <c r="N32" s="3">
        <v>0</v>
      </c>
      <c r="O32" s="11">
        <f>SUM((H32+N32)/110353966*100)</f>
        <v>0</v>
      </c>
      <c r="P32" s="3">
        <v>0</v>
      </c>
      <c r="Q32" s="11">
        <v>0</v>
      </c>
      <c r="R32" s="3">
        <v>0</v>
      </c>
      <c r="S32" s="11">
        <v>0</v>
      </c>
      <c r="T32" s="3">
        <v>0</v>
      </c>
    </row>
    <row r="33" spans="1:2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s="5" customFormat="1" x14ac:dyDescent="0.25">
      <c r="A34" s="9"/>
      <c r="B34" s="9" t="s">
        <v>128</v>
      </c>
      <c r="C34" s="9"/>
      <c r="D34" s="9">
        <f t="shared" ref="D34:P34" si="10">+D26+D27+D28+D30+D32</f>
        <v>0</v>
      </c>
      <c r="E34" s="9">
        <f t="shared" si="10"/>
        <v>0</v>
      </c>
      <c r="F34" s="9">
        <f t="shared" si="10"/>
        <v>0</v>
      </c>
      <c r="G34" s="9">
        <f t="shared" si="10"/>
        <v>0</v>
      </c>
      <c r="H34" s="9">
        <f t="shared" si="10"/>
        <v>0</v>
      </c>
      <c r="I34" s="12">
        <f t="shared" si="10"/>
        <v>0</v>
      </c>
      <c r="J34" s="9">
        <f t="shared" si="10"/>
        <v>0</v>
      </c>
      <c r="K34" s="9">
        <f t="shared" si="10"/>
        <v>0</v>
      </c>
      <c r="L34" s="9">
        <f t="shared" si="10"/>
        <v>0</v>
      </c>
      <c r="M34" s="12">
        <f t="shared" si="10"/>
        <v>0</v>
      </c>
      <c r="N34" s="9">
        <f t="shared" si="10"/>
        <v>0</v>
      </c>
      <c r="O34" s="12">
        <f t="shared" si="10"/>
        <v>0</v>
      </c>
      <c r="P34" s="9">
        <f t="shared" si="10"/>
        <v>0</v>
      </c>
      <c r="Q34" s="12">
        <v>0</v>
      </c>
      <c r="R34" s="9">
        <f>+R26+R27+R28+R30+R32</f>
        <v>0</v>
      </c>
      <c r="S34" s="12">
        <f>+S26+S27+S28+S30+S32</f>
        <v>0</v>
      </c>
      <c r="T34" s="9">
        <f>+T26+T27+T28+T30+T32</f>
        <v>0</v>
      </c>
    </row>
    <row r="35" spans="1:20" s="5" customFormat="1" x14ac:dyDescent="0.25">
      <c r="A35" s="9"/>
      <c r="B35" s="9" t="s">
        <v>129</v>
      </c>
      <c r="C35" s="9"/>
      <c r="D35" s="9">
        <f t="shared" ref="D35:P35" si="11">+(D24+D34)</f>
        <v>12</v>
      </c>
      <c r="E35" s="9">
        <f t="shared" si="11"/>
        <v>25822188</v>
      </c>
      <c r="F35" s="9">
        <f t="shared" si="11"/>
        <v>0</v>
      </c>
      <c r="G35" s="9">
        <f t="shared" si="11"/>
        <v>0</v>
      </c>
      <c r="H35" s="9">
        <f t="shared" si="11"/>
        <v>25822188</v>
      </c>
      <c r="I35" s="12">
        <f t="shared" si="11"/>
        <v>23.39942000815811</v>
      </c>
      <c r="J35" s="9">
        <f t="shared" si="11"/>
        <v>25822188</v>
      </c>
      <c r="K35" s="9">
        <f t="shared" si="11"/>
        <v>0</v>
      </c>
      <c r="L35" s="9">
        <f t="shared" si="11"/>
        <v>25822188</v>
      </c>
      <c r="M35" s="12">
        <f t="shared" si="11"/>
        <v>23.39942000815811</v>
      </c>
      <c r="N35" s="9">
        <f t="shared" si="11"/>
        <v>0</v>
      </c>
      <c r="O35" s="12">
        <f t="shared" si="11"/>
        <v>23.39942000815811</v>
      </c>
      <c r="P35" s="9">
        <f t="shared" si="11"/>
        <v>0</v>
      </c>
      <c r="Q35" s="12">
        <v>0</v>
      </c>
      <c r="R35" s="9">
        <f>+(R24+R34)</f>
        <v>335600</v>
      </c>
      <c r="S35" s="12">
        <f>SUM(R35/H35*100)</f>
        <v>1.2996574883584613</v>
      </c>
      <c r="T35" s="9">
        <f>+(T24+T34)</f>
        <v>25822188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selection activeCell="A3" sqref="A3:T54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6" customFormat="1" ht="15.75" x14ac:dyDescent="0.25">
      <c r="A1" s="6" t="s">
        <v>130</v>
      </c>
    </row>
    <row r="3" spans="1:20" s="5" customFormat="1" ht="90" x14ac:dyDescent="0.25">
      <c r="A3" s="7" t="s">
        <v>31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131</v>
      </c>
      <c r="J3" s="22" t="s">
        <v>40</v>
      </c>
      <c r="K3" s="22"/>
      <c r="L3" s="22"/>
      <c r="M3" s="22"/>
      <c r="N3" s="7" t="s">
        <v>41</v>
      </c>
      <c r="O3" s="7" t="s">
        <v>42</v>
      </c>
      <c r="P3" s="22" t="s">
        <v>43</v>
      </c>
      <c r="Q3" s="22"/>
      <c r="R3" s="22" t="s">
        <v>44</v>
      </c>
      <c r="S3" s="22"/>
      <c r="T3" s="7" t="s">
        <v>45</v>
      </c>
    </row>
    <row r="4" spans="1:20" s="5" customFormat="1" ht="30" customHeight="1" x14ac:dyDescent="0.25">
      <c r="A4" s="9"/>
      <c r="B4" s="9"/>
      <c r="C4" s="9"/>
      <c r="D4" s="9"/>
      <c r="E4" s="9"/>
      <c r="F4" s="9"/>
      <c r="G4" s="9"/>
      <c r="H4" s="9"/>
      <c r="I4" s="9"/>
      <c r="J4" s="23" t="s">
        <v>46</v>
      </c>
      <c r="K4" s="23"/>
      <c r="L4" s="23"/>
      <c r="M4" s="7" t="s">
        <v>47</v>
      </c>
      <c r="N4" s="13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pans="1:20" s="5" customFormat="1" x14ac:dyDescent="0.25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pans="1:20" s="5" customFormat="1" x14ac:dyDescent="0.25">
      <c r="A6" s="14"/>
      <c r="B6" s="14" t="s">
        <v>53</v>
      </c>
      <c r="C6" s="14" t="s">
        <v>54</v>
      </c>
      <c r="D6" s="14" t="s">
        <v>55</v>
      </c>
      <c r="E6" s="14" t="s">
        <v>56</v>
      </c>
      <c r="F6" s="14" t="s">
        <v>57</v>
      </c>
      <c r="G6" s="14" t="s">
        <v>58</v>
      </c>
      <c r="H6" s="14" t="s">
        <v>59</v>
      </c>
      <c r="I6" s="14" t="s">
        <v>60</v>
      </c>
      <c r="J6" s="25" t="s">
        <v>61</v>
      </c>
      <c r="K6" s="25"/>
      <c r="L6" s="25"/>
      <c r="M6" s="25"/>
      <c r="N6" s="14" t="s">
        <v>62</v>
      </c>
      <c r="O6" s="14" t="s">
        <v>63</v>
      </c>
      <c r="P6" s="25" t="s">
        <v>64</v>
      </c>
      <c r="Q6" s="25"/>
      <c r="R6" s="25" t="s">
        <v>65</v>
      </c>
      <c r="S6" s="25"/>
      <c r="T6" s="14" t="s">
        <v>66</v>
      </c>
    </row>
    <row r="7" spans="1:20" x14ac:dyDescent="0.25">
      <c r="A7" s="4" t="s">
        <v>85</v>
      </c>
      <c r="B7" s="3" t="s">
        <v>124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5">
      <c r="A8" s="3" t="s">
        <v>87</v>
      </c>
      <c r="B8" s="3" t="s">
        <v>132</v>
      </c>
      <c r="C8" s="3"/>
      <c r="D8" s="3">
        <v>16</v>
      </c>
      <c r="E8" s="3">
        <v>24852269</v>
      </c>
      <c r="F8" s="3">
        <v>0</v>
      </c>
      <c r="G8" s="3">
        <v>0</v>
      </c>
      <c r="H8" s="3">
        <v>24852269</v>
      </c>
      <c r="I8" s="11">
        <f t="shared" ref="I8:I29" si="0">SUM(H8/110353966*100)</f>
        <v>22.520503703509849</v>
      </c>
      <c r="J8" s="3">
        <v>24852269</v>
      </c>
      <c r="K8" s="3">
        <v>0</v>
      </c>
      <c r="L8" s="3">
        <f t="shared" ref="L8:L29" si="1">+J8+K8</f>
        <v>24852269</v>
      </c>
      <c r="M8" s="11">
        <f t="shared" ref="M8:M29" si="2">SUM(L8/110353966*100)</f>
        <v>22.520503703509849</v>
      </c>
      <c r="N8" s="3">
        <v>0</v>
      </c>
      <c r="O8" s="11">
        <f t="shared" ref="O8:O29" si="3">SUM((H8+N8)/110353966*100)</f>
        <v>22.520503703509849</v>
      </c>
      <c r="P8" s="3">
        <v>0</v>
      </c>
      <c r="Q8" s="11">
        <v>0</v>
      </c>
      <c r="R8" s="3" t="s">
        <v>71</v>
      </c>
      <c r="S8" s="3" t="s">
        <v>71</v>
      </c>
      <c r="T8" s="3">
        <v>24852269</v>
      </c>
    </row>
    <row r="9" spans="1:20" x14ac:dyDescent="0.25">
      <c r="A9" s="3"/>
      <c r="B9" s="3" t="s">
        <v>133</v>
      </c>
      <c r="C9" s="3" t="s">
        <v>134</v>
      </c>
      <c r="D9" s="3">
        <v>1</v>
      </c>
      <c r="E9" s="3">
        <v>4492397</v>
      </c>
      <c r="F9" s="3">
        <v>0</v>
      </c>
      <c r="G9" s="3">
        <v>0</v>
      </c>
      <c r="H9" s="3">
        <v>4492397</v>
      </c>
      <c r="I9" s="11">
        <f t="shared" si="0"/>
        <v>4.0708976422288261</v>
      </c>
      <c r="J9" s="3">
        <v>4492397</v>
      </c>
      <c r="K9" s="3">
        <v>0</v>
      </c>
      <c r="L9" s="3">
        <f t="shared" si="1"/>
        <v>4492397</v>
      </c>
      <c r="M9" s="11">
        <f t="shared" si="2"/>
        <v>4.0708976422288261</v>
      </c>
      <c r="N9" s="3">
        <v>0</v>
      </c>
      <c r="O9" s="11">
        <f t="shared" si="3"/>
        <v>4.0708976422288261</v>
      </c>
      <c r="P9" s="3">
        <v>0</v>
      </c>
      <c r="Q9" s="11">
        <f t="shared" ref="Q9:Q15" si="4">SUM(P9/H9*100)</f>
        <v>0</v>
      </c>
      <c r="R9" s="3" t="s">
        <v>71</v>
      </c>
      <c r="S9" s="3" t="s">
        <v>71</v>
      </c>
      <c r="T9" s="3">
        <v>4492397</v>
      </c>
    </row>
    <row r="10" spans="1:20" x14ac:dyDescent="0.25">
      <c r="A10" s="3"/>
      <c r="B10" s="3" t="s">
        <v>135</v>
      </c>
      <c r="C10" s="3" t="s">
        <v>136</v>
      </c>
      <c r="D10" s="3">
        <v>1</v>
      </c>
      <c r="E10" s="3">
        <v>5485656</v>
      </c>
      <c r="F10" s="3">
        <v>0</v>
      </c>
      <c r="G10" s="3">
        <v>0</v>
      </c>
      <c r="H10" s="3">
        <v>5485656</v>
      </c>
      <c r="I10" s="11">
        <f t="shared" si="0"/>
        <v>4.9709640702899609</v>
      </c>
      <c r="J10" s="3">
        <v>5485656</v>
      </c>
      <c r="K10" s="3">
        <v>0</v>
      </c>
      <c r="L10" s="3">
        <f t="shared" si="1"/>
        <v>5485656</v>
      </c>
      <c r="M10" s="11">
        <f t="shared" si="2"/>
        <v>4.9709640702899609</v>
      </c>
      <c r="N10" s="3">
        <v>0</v>
      </c>
      <c r="O10" s="11">
        <f t="shared" si="3"/>
        <v>4.9709640702899609</v>
      </c>
      <c r="P10" s="3">
        <v>0</v>
      </c>
      <c r="Q10" s="11">
        <f t="shared" si="4"/>
        <v>0</v>
      </c>
      <c r="R10" s="3" t="s">
        <v>71</v>
      </c>
      <c r="S10" s="3" t="s">
        <v>71</v>
      </c>
      <c r="T10" s="3">
        <v>5485656</v>
      </c>
    </row>
    <row r="11" spans="1:20" x14ac:dyDescent="0.25">
      <c r="A11" s="3"/>
      <c r="B11" s="3" t="s">
        <v>137</v>
      </c>
      <c r="C11" s="3" t="s">
        <v>138</v>
      </c>
      <c r="D11" s="3">
        <v>1</v>
      </c>
      <c r="E11" s="3">
        <v>3114891</v>
      </c>
      <c r="F11" s="3">
        <v>0</v>
      </c>
      <c r="G11" s="3">
        <v>0</v>
      </c>
      <c r="H11" s="3">
        <v>3114891</v>
      </c>
      <c r="I11" s="11">
        <f t="shared" si="0"/>
        <v>2.8226362068400879</v>
      </c>
      <c r="J11" s="3">
        <v>3114891</v>
      </c>
      <c r="K11" s="3">
        <v>0</v>
      </c>
      <c r="L11" s="3">
        <f t="shared" si="1"/>
        <v>3114891</v>
      </c>
      <c r="M11" s="11">
        <f t="shared" si="2"/>
        <v>2.8226362068400879</v>
      </c>
      <c r="N11" s="3">
        <v>0</v>
      </c>
      <c r="O11" s="11">
        <f t="shared" si="3"/>
        <v>2.8226362068400879</v>
      </c>
      <c r="P11" s="3">
        <v>0</v>
      </c>
      <c r="Q11" s="11">
        <f t="shared" si="4"/>
        <v>0</v>
      </c>
      <c r="R11" s="3" t="s">
        <v>71</v>
      </c>
      <c r="S11" s="3" t="s">
        <v>71</v>
      </c>
      <c r="T11" s="3">
        <v>3114891</v>
      </c>
    </row>
    <row r="12" spans="1:20" x14ac:dyDescent="0.25">
      <c r="A12" s="3"/>
      <c r="B12" s="3" t="s">
        <v>139</v>
      </c>
      <c r="C12" s="3" t="s">
        <v>140</v>
      </c>
      <c r="D12" s="3">
        <v>1</v>
      </c>
      <c r="E12" s="3">
        <v>2235004</v>
      </c>
      <c r="F12" s="3">
        <v>0</v>
      </c>
      <c r="G12" s="3">
        <v>0</v>
      </c>
      <c r="H12" s="3">
        <v>2235004</v>
      </c>
      <c r="I12" s="11">
        <f t="shared" si="0"/>
        <v>2.0253046455983288</v>
      </c>
      <c r="J12" s="3">
        <v>2235004</v>
      </c>
      <c r="K12" s="3">
        <v>0</v>
      </c>
      <c r="L12" s="3">
        <f t="shared" si="1"/>
        <v>2235004</v>
      </c>
      <c r="M12" s="11">
        <f t="shared" si="2"/>
        <v>2.0253046455983288</v>
      </c>
      <c r="N12" s="3">
        <v>0</v>
      </c>
      <c r="O12" s="11">
        <f t="shared" si="3"/>
        <v>2.0253046455983288</v>
      </c>
      <c r="P12" s="3">
        <v>0</v>
      </c>
      <c r="Q12" s="11">
        <f t="shared" si="4"/>
        <v>0</v>
      </c>
      <c r="R12" s="3" t="s">
        <v>71</v>
      </c>
      <c r="S12" s="3" t="s">
        <v>71</v>
      </c>
      <c r="T12" s="3">
        <v>2235004</v>
      </c>
    </row>
    <row r="13" spans="1:20" x14ac:dyDescent="0.25">
      <c r="A13" s="3"/>
      <c r="B13" s="3" t="s">
        <v>141</v>
      </c>
      <c r="C13" s="3" t="s">
        <v>142</v>
      </c>
      <c r="D13" s="3">
        <v>1</v>
      </c>
      <c r="E13" s="3">
        <v>2735479</v>
      </c>
      <c r="F13" s="3">
        <v>0</v>
      </c>
      <c r="G13" s="3">
        <v>0</v>
      </c>
      <c r="H13" s="3">
        <v>2735479</v>
      </c>
      <c r="I13" s="11">
        <f t="shared" si="0"/>
        <v>2.4788225554122811</v>
      </c>
      <c r="J13" s="3">
        <v>2735479</v>
      </c>
      <c r="K13" s="3">
        <v>0</v>
      </c>
      <c r="L13" s="3">
        <f t="shared" si="1"/>
        <v>2735479</v>
      </c>
      <c r="M13" s="11">
        <f t="shared" si="2"/>
        <v>2.4788225554122811</v>
      </c>
      <c r="N13" s="3">
        <v>0</v>
      </c>
      <c r="O13" s="11">
        <f t="shared" si="3"/>
        <v>2.4788225554122811</v>
      </c>
      <c r="P13" s="3">
        <v>0</v>
      </c>
      <c r="Q13" s="11">
        <f t="shared" si="4"/>
        <v>0</v>
      </c>
      <c r="R13" s="3" t="s">
        <v>71</v>
      </c>
      <c r="S13" s="3" t="s">
        <v>71</v>
      </c>
      <c r="T13" s="3">
        <v>2735479</v>
      </c>
    </row>
    <row r="14" spans="1:20" x14ac:dyDescent="0.25">
      <c r="A14" s="3"/>
      <c r="B14" s="3" t="s">
        <v>143</v>
      </c>
      <c r="C14" s="3" t="s">
        <v>144</v>
      </c>
      <c r="D14" s="3">
        <v>1</v>
      </c>
      <c r="E14" s="3">
        <v>2034783</v>
      </c>
      <c r="F14" s="3">
        <v>0</v>
      </c>
      <c r="G14" s="3">
        <v>0</v>
      </c>
      <c r="H14" s="3">
        <v>2034783</v>
      </c>
      <c r="I14" s="11">
        <f t="shared" si="0"/>
        <v>1.8438693902491914</v>
      </c>
      <c r="J14" s="3">
        <v>2034783</v>
      </c>
      <c r="K14" s="3">
        <v>0</v>
      </c>
      <c r="L14" s="3">
        <f t="shared" si="1"/>
        <v>2034783</v>
      </c>
      <c r="M14" s="11">
        <f t="shared" si="2"/>
        <v>1.8438693902491914</v>
      </c>
      <c r="N14" s="3">
        <v>0</v>
      </c>
      <c r="O14" s="11">
        <f t="shared" si="3"/>
        <v>1.8438693902491914</v>
      </c>
      <c r="P14" s="3">
        <v>0</v>
      </c>
      <c r="Q14" s="11">
        <f t="shared" si="4"/>
        <v>0</v>
      </c>
      <c r="R14" s="3" t="s">
        <v>71</v>
      </c>
      <c r="S14" s="3" t="s">
        <v>71</v>
      </c>
      <c r="T14" s="3">
        <v>2034783</v>
      </c>
    </row>
    <row r="15" spans="1:20" x14ac:dyDescent="0.25">
      <c r="A15" s="3"/>
      <c r="B15" s="3" t="s">
        <v>145</v>
      </c>
      <c r="C15" s="3" t="s">
        <v>146</v>
      </c>
      <c r="D15" s="3">
        <v>1</v>
      </c>
      <c r="E15" s="3">
        <v>1827711</v>
      </c>
      <c r="F15" s="3">
        <v>0</v>
      </c>
      <c r="G15" s="3">
        <v>0</v>
      </c>
      <c r="H15" s="3">
        <v>1827711</v>
      </c>
      <c r="I15" s="11">
        <f t="shared" si="0"/>
        <v>1.6562259302941591</v>
      </c>
      <c r="J15" s="3">
        <v>1827711</v>
      </c>
      <c r="K15" s="3">
        <v>0</v>
      </c>
      <c r="L15" s="3">
        <f t="shared" si="1"/>
        <v>1827711</v>
      </c>
      <c r="M15" s="11">
        <f t="shared" si="2"/>
        <v>1.6562259302941591</v>
      </c>
      <c r="N15" s="3">
        <v>0</v>
      </c>
      <c r="O15" s="11">
        <f t="shared" si="3"/>
        <v>1.6562259302941591</v>
      </c>
      <c r="P15" s="3">
        <v>0</v>
      </c>
      <c r="Q15" s="11">
        <f t="shared" si="4"/>
        <v>0</v>
      </c>
      <c r="R15" s="3" t="s">
        <v>71</v>
      </c>
      <c r="S15" s="3" t="s">
        <v>71</v>
      </c>
      <c r="T15" s="3">
        <v>1827711</v>
      </c>
    </row>
    <row r="16" spans="1:20" x14ac:dyDescent="0.25">
      <c r="A16" s="3" t="s">
        <v>113</v>
      </c>
      <c r="B16" s="3" t="s">
        <v>147</v>
      </c>
      <c r="C16" s="3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11">
        <f t="shared" si="0"/>
        <v>0</v>
      </c>
      <c r="J16" s="3">
        <v>0</v>
      </c>
      <c r="K16" s="3">
        <v>0</v>
      </c>
      <c r="L16" s="3">
        <f t="shared" si="1"/>
        <v>0</v>
      </c>
      <c r="M16" s="11">
        <f t="shared" si="2"/>
        <v>0</v>
      </c>
      <c r="N16" s="3">
        <v>0</v>
      </c>
      <c r="O16" s="11">
        <f t="shared" si="3"/>
        <v>0</v>
      </c>
      <c r="P16" s="3">
        <v>0</v>
      </c>
      <c r="Q16" s="11">
        <v>0</v>
      </c>
      <c r="R16" s="3" t="s">
        <v>71</v>
      </c>
      <c r="S16" s="3" t="s">
        <v>71</v>
      </c>
      <c r="T16" s="3">
        <v>0</v>
      </c>
    </row>
    <row r="17" spans="1:20" x14ac:dyDescent="0.25">
      <c r="A17" s="3" t="s">
        <v>115</v>
      </c>
      <c r="B17" s="3" t="s">
        <v>148</v>
      </c>
      <c r="C17" s="3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11">
        <f t="shared" si="0"/>
        <v>0</v>
      </c>
      <c r="J17" s="3">
        <v>0</v>
      </c>
      <c r="K17" s="3">
        <v>0</v>
      </c>
      <c r="L17" s="3">
        <f t="shared" si="1"/>
        <v>0</v>
      </c>
      <c r="M17" s="11">
        <f t="shared" si="2"/>
        <v>0</v>
      </c>
      <c r="N17" s="3">
        <v>0</v>
      </c>
      <c r="O17" s="11">
        <f t="shared" si="3"/>
        <v>0</v>
      </c>
      <c r="P17" s="3">
        <v>0</v>
      </c>
      <c r="Q17" s="11">
        <v>0</v>
      </c>
      <c r="R17" s="3" t="s">
        <v>71</v>
      </c>
      <c r="S17" s="3" t="s">
        <v>71</v>
      </c>
      <c r="T17" s="3">
        <v>0</v>
      </c>
    </row>
    <row r="18" spans="1:20" x14ac:dyDescent="0.25">
      <c r="A18" s="3" t="s">
        <v>117</v>
      </c>
      <c r="B18" s="3" t="s">
        <v>149</v>
      </c>
      <c r="C18" s="3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1">
        <f t="shared" si="0"/>
        <v>0</v>
      </c>
      <c r="J18" s="3">
        <v>0</v>
      </c>
      <c r="K18" s="3">
        <v>0</v>
      </c>
      <c r="L18" s="3">
        <f t="shared" si="1"/>
        <v>0</v>
      </c>
      <c r="M18" s="11">
        <f t="shared" si="2"/>
        <v>0</v>
      </c>
      <c r="N18" s="3">
        <v>0</v>
      </c>
      <c r="O18" s="11">
        <f t="shared" si="3"/>
        <v>0</v>
      </c>
      <c r="P18" s="3">
        <v>0</v>
      </c>
      <c r="Q18" s="11">
        <v>0</v>
      </c>
      <c r="R18" s="3" t="s">
        <v>71</v>
      </c>
      <c r="S18" s="3" t="s">
        <v>71</v>
      </c>
      <c r="T18" s="3">
        <v>0</v>
      </c>
    </row>
    <row r="19" spans="1:20" x14ac:dyDescent="0.25">
      <c r="A19" s="3" t="s">
        <v>126</v>
      </c>
      <c r="B19" s="3" t="s">
        <v>150</v>
      </c>
      <c r="C19" s="3"/>
      <c r="D19" s="3">
        <v>203</v>
      </c>
      <c r="E19" s="3">
        <v>36061395</v>
      </c>
      <c r="F19" s="3">
        <v>0</v>
      </c>
      <c r="G19" s="3">
        <v>0</v>
      </c>
      <c r="H19" s="3">
        <v>36061395</v>
      </c>
      <c r="I19" s="11">
        <f t="shared" si="0"/>
        <v>32.677932934462902</v>
      </c>
      <c r="J19" s="3">
        <v>36061395</v>
      </c>
      <c r="K19" s="3">
        <v>0</v>
      </c>
      <c r="L19" s="3">
        <f t="shared" si="1"/>
        <v>36061395</v>
      </c>
      <c r="M19" s="11">
        <f t="shared" si="2"/>
        <v>32.677932934462902</v>
      </c>
      <c r="N19" s="3">
        <v>0</v>
      </c>
      <c r="O19" s="11">
        <f t="shared" si="3"/>
        <v>32.677932934462902</v>
      </c>
      <c r="P19" s="3">
        <v>0</v>
      </c>
      <c r="Q19" s="11">
        <v>0</v>
      </c>
      <c r="R19" s="3" t="s">
        <v>71</v>
      </c>
      <c r="S19" s="3" t="s">
        <v>71</v>
      </c>
      <c r="T19" s="3">
        <v>36061395</v>
      </c>
    </row>
    <row r="20" spans="1:20" x14ac:dyDescent="0.25">
      <c r="A20" s="3"/>
      <c r="B20" s="3" t="s">
        <v>151</v>
      </c>
      <c r="C20" s="3" t="s">
        <v>152</v>
      </c>
      <c r="D20" s="3">
        <v>1</v>
      </c>
      <c r="E20" s="3">
        <v>1638680</v>
      </c>
      <c r="F20" s="3">
        <v>0</v>
      </c>
      <c r="G20" s="3">
        <v>0</v>
      </c>
      <c r="H20" s="3">
        <v>1638680</v>
      </c>
      <c r="I20" s="11">
        <f t="shared" si="0"/>
        <v>1.4849307726738159</v>
      </c>
      <c r="J20" s="3">
        <v>1638680</v>
      </c>
      <c r="K20" s="3">
        <v>0</v>
      </c>
      <c r="L20" s="3">
        <f t="shared" si="1"/>
        <v>1638680</v>
      </c>
      <c r="M20" s="11">
        <f t="shared" si="2"/>
        <v>1.4849307726738159</v>
      </c>
      <c r="N20" s="3">
        <v>0</v>
      </c>
      <c r="O20" s="11">
        <f t="shared" si="3"/>
        <v>1.4849307726738159</v>
      </c>
      <c r="P20" s="3">
        <v>0</v>
      </c>
      <c r="Q20" s="11">
        <f t="shared" ref="Q20:Q26" si="5">SUM(P20/H20*100)</f>
        <v>0</v>
      </c>
      <c r="R20" s="3" t="s">
        <v>71</v>
      </c>
      <c r="S20" s="3" t="s">
        <v>71</v>
      </c>
      <c r="T20" s="3">
        <v>1638680</v>
      </c>
    </row>
    <row r="21" spans="1:20" x14ac:dyDescent="0.25">
      <c r="A21" s="3"/>
      <c r="B21" s="3" t="s">
        <v>153</v>
      </c>
      <c r="C21" s="3" t="s">
        <v>154</v>
      </c>
      <c r="D21" s="3">
        <v>1</v>
      </c>
      <c r="E21" s="3">
        <v>1253266</v>
      </c>
      <c r="F21" s="3">
        <v>0</v>
      </c>
      <c r="G21" s="3">
        <v>0</v>
      </c>
      <c r="H21" s="3">
        <v>1253266</v>
      </c>
      <c r="I21" s="11">
        <f t="shared" si="0"/>
        <v>1.1356782591755696</v>
      </c>
      <c r="J21" s="3">
        <v>1253266</v>
      </c>
      <c r="K21" s="3">
        <v>0</v>
      </c>
      <c r="L21" s="3">
        <f t="shared" si="1"/>
        <v>1253266</v>
      </c>
      <c r="M21" s="11">
        <f t="shared" si="2"/>
        <v>1.1356782591755696</v>
      </c>
      <c r="N21" s="3">
        <v>0</v>
      </c>
      <c r="O21" s="11">
        <f t="shared" si="3"/>
        <v>1.1356782591755696</v>
      </c>
      <c r="P21" s="3">
        <v>0</v>
      </c>
      <c r="Q21" s="11">
        <f t="shared" si="5"/>
        <v>0</v>
      </c>
      <c r="R21" s="3" t="s">
        <v>71</v>
      </c>
      <c r="S21" s="3" t="s">
        <v>71</v>
      </c>
      <c r="T21" s="3">
        <v>1253266</v>
      </c>
    </row>
    <row r="22" spans="1:20" x14ac:dyDescent="0.25">
      <c r="A22" s="3"/>
      <c r="B22" s="3" t="s">
        <v>155</v>
      </c>
      <c r="C22" s="3" t="s">
        <v>156</v>
      </c>
      <c r="D22" s="3">
        <v>1</v>
      </c>
      <c r="E22" s="3">
        <v>1198388</v>
      </c>
      <c r="F22" s="3">
        <v>0</v>
      </c>
      <c r="G22" s="3">
        <v>0</v>
      </c>
      <c r="H22" s="3">
        <v>1198388</v>
      </c>
      <c r="I22" s="11">
        <f t="shared" si="0"/>
        <v>1.0859491900816687</v>
      </c>
      <c r="J22" s="3">
        <v>1198388</v>
      </c>
      <c r="K22" s="3">
        <v>0</v>
      </c>
      <c r="L22" s="3">
        <f t="shared" si="1"/>
        <v>1198388</v>
      </c>
      <c r="M22" s="11">
        <f t="shared" si="2"/>
        <v>1.0859491900816687</v>
      </c>
      <c r="N22" s="3">
        <v>0</v>
      </c>
      <c r="O22" s="11">
        <f t="shared" si="3"/>
        <v>1.0859491900816687</v>
      </c>
      <c r="P22" s="3">
        <v>0</v>
      </c>
      <c r="Q22" s="11">
        <f t="shared" si="5"/>
        <v>0</v>
      </c>
      <c r="R22" s="3" t="s">
        <v>71</v>
      </c>
      <c r="S22" s="3" t="s">
        <v>71</v>
      </c>
      <c r="T22" s="3">
        <v>1198388</v>
      </c>
    </row>
    <row r="23" spans="1:20" x14ac:dyDescent="0.25">
      <c r="A23" s="3"/>
      <c r="B23" s="3" t="s">
        <v>157</v>
      </c>
      <c r="C23" s="3" t="s">
        <v>158</v>
      </c>
      <c r="D23" s="3">
        <v>1</v>
      </c>
      <c r="E23" s="3">
        <v>1106549</v>
      </c>
      <c r="F23" s="3">
        <v>0</v>
      </c>
      <c r="G23" s="3">
        <v>0</v>
      </c>
      <c r="H23" s="3">
        <v>1106549</v>
      </c>
      <c r="I23" s="11">
        <f t="shared" si="0"/>
        <v>1.0027269885343315</v>
      </c>
      <c r="J23" s="3">
        <v>1106549</v>
      </c>
      <c r="K23" s="3">
        <v>0</v>
      </c>
      <c r="L23" s="3">
        <f t="shared" si="1"/>
        <v>1106549</v>
      </c>
      <c r="M23" s="11">
        <f t="shared" si="2"/>
        <v>1.0027269885343315</v>
      </c>
      <c r="N23" s="3">
        <v>0</v>
      </c>
      <c r="O23" s="11">
        <f t="shared" si="3"/>
        <v>1.0027269885343315</v>
      </c>
      <c r="P23" s="3">
        <v>0</v>
      </c>
      <c r="Q23" s="11">
        <f t="shared" si="5"/>
        <v>0</v>
      </c>
      <c r="R23" s="3" t="s">
        <v>71</v>
      </c>
      <c r="S23" s="3" t="s">
        <v>71</v>
      </c>
      <c r="T23" s="3">
        <v>1106549</v>
      </c>
    </row>
    <row r="24" spans="1:20" x14ac:dyDescent="0.25">
      <c r="A24" s="3"/>
      <c r="B24" s="3" t="s">
        <v>159</v>
      </c>
      <c r="C24" s="3" t="s">
        <v>160</v>
      </c>
      <c r="D24" s="3">
        <v>1</v>
      </c>
      <c r="E24" s="3">
        <v>1550131</v>
      </c>
      <c r="F24" s="3">
        <v>0</v>
      </c>
      <c r="G24" s="3">
        <v>0</v>
      </c>
      <c r="H24" s="3">
        <v>1550131</v>
      </c>
      <c r="I24" s="11">
        <f t="shared" si="0"/>
        <v>1.4046898867232376</v>
      </c>
      <c r="J24" s="3">
        <v>1550131</v>
      </c>
      <c r="K24" s="3">
        <v>0</v>
      </c>
      <c r="L24" s="3">
        <f t="shared" si="1"/>
        <v>1550131</v>
      </c>
      <c r="M24" s="11">
        <f t="shared" si="2"/>
        <v>1.4046898867232376</v>
      </c>
      <c r="N24" s="3">
        <v>0</v>
      </c>
      <c r="O24" s="11">
        <f t="shared" si="3"/>
        <v>1.4046898867232376</v>
      </c>
      <c r="P24" s="3">
        <v>0</v>
      </c>
      <c r="Q24" s="11">
        <f t="shared" si="5"/>
        <v>0</v>
      </c>
      <c r="R24" s="3" t="s">
        <v>71</v>
      </c>
      <c r="S24" s="3" t="s">
        <v>71</v>
      </c>
      <c r="T24" s="3">
        <v>1550131</v>
      </c>
    </row>
    <row r="25" spans="1:20" x14ac:dyDescent="0.25">
      <c r="A25" s="3"/>
      <c r="B25" s="3" t="s">
        <v>161</v>
      </c>
      <c r="C25" s="3" t="s">
        <v>162</v>
      </c>
      <c r="D25" s="3">
        <v>1</v>
      </c>
      <c r="E25" s="3">
        <v>2067093</v>
      </c>
      <c r="F25" s="3">
        <v>0</v>
      </c>
      <c r="G25" s="3">
        <v>0</v>
      </c>
      <c r="H25" s="3">
        <v>2067093</v>
      </c>
      <c r="I25" s="11">
        <f t="shared" si="0"/>
        <v>1.8731479029942613</v>
      </c>
      <c r="J25" s="3">
        <v>2067093</v>
      </c>
      <c r="K25" s="3">
        <v>0</v>
      </c>
      <c r="L25" s="3">
        <f t="shared" si="1"/>
        <v>2067093</v>
      </c>
      <c r="M25" s="11">
        <f t="shared" si="2"/>
        <v>1.8731479029942613</v>
      </c>
      <c r="N25" s="3">
        <v>0</v>
      </c>
      <c r="O25" s="11">
        <f t="shared" si="3"/>
        <v>1.8731479029942613</v>
      </c>
      <c r="P25" s="3">
        <v>0</v>
      </c>
      <c r="Q25" s="11">
        <f t="shared" si="5"/>
        <v>0</v>
      </c>
      <c r="R25" s="3" t="s">
        <v>71</v>
      </c>
      <c r="S25" s="3" t="s">
        <v>71</v>
      </c>
      <c r="T25" s="3">
        <v>2067093</v>
      </c>
    </row>
    <row r="26" spans="1:20" x14ac:dyDescent="0.25">
      <c r="A26" s="3"/>
      <c r="B26" s="3" t="s">
        <v>163</v>
      </c>
      <c r="C26" s="3" t="s">
        <v>164</v>
      </c>
      <c r="D26" s="3">
        <v>1</v>
      </c>
      <c r="E26" s="3">
        <v>9638029</v>
      </c>
      <c r="F26" s="3">
        <v>0</v>
      </c>
      <c r="G26" s="3">
        <v>0</v>
      </c>
      <c r="H26" s="3">
        <v>9638029</v>
      </c>
      <c r="I26" s="11">
        <f t="shared" si="0"/>
        <v>8.7337404801563725</v>
      </c>
      <c r="J26" s="3">
        <v>9638029</v>
      </c>
      <c r="K26" s="3">
        <v>0</v>
      </c>
      <c r="L26" s="3">
        <f t="shared" si="1"/>
        <v>9638029</v>
      </c>
      <c r="M26" s="11">
        <f t="shared" si="2"/>
        <v>8.7337404801563725</v>
      </c>
      <c r="N26" s="3">
        <v>0</v>
      </c>
      <c r="O26" s="11">
        <f t="shared" si="3"/>
        <v>8.7337404801563725</v>
      </c>
      <c r="P26" s="3">
        <v>0</v>
      </c>
      <c r="Q26" s="11">
        <f t="shared" si="5"/>
        <v>0</v>
      </c>
      <c r="R26" s="3" t="s">
        <v>71</v>
      </c>
      <c r="S26" s="3" t="s">
        <v>71</v>
      </c>
      <c r="T26" s="3">
        <v>9638029</v>
      </c>
    </row>
    <row r="27" spans="1:20" x14ac:dyDescent="0.25">
      <c r="A27" s="3" t="s">
        <v>165</v>
      </c>
      <c r="B27" s="3" t="s">
        <v>116</v>
      </c>
      <c r="C27" s="3"/>
      <c r="D27" s="3">
        <v>1</v>
      </c>
      <c r="E27" s="3">
        <v>85</v>
      </c>
      <c r="F27" s="3">
        <v>0</v>
      </c>
      <c r="G27" s="3">
        <v>0</v>
      </c>
      <c r="H27" s="3">
        <v>85</v>
      </c>
      <c r="I27" s="11">
        <f t="shared" si="0"/>
        <v>7.7024871040883112E-5</v>
      </c>
      <c r="J27" s="3">
        <v>85</v>
      </c>
      <c r="K27" s="3">
        <v>0</v>
      </c>
      <c r="L27" s="3">
        <f t="shared" si="1"/>
        <v>85</v>
      </c>
      <c r="M27" s="11">
        <f t="shared" si="2"/>
        <v>7.7024871040883112E-5</v>
      </c>
      <c r="N27" s="3">
        <v>0</v>
      </c>
      <c r="O27" s="11">
        <f t="shared" si="3"/>
        <v>7.7024871040883112E-5</v>
      </c>
      <c r="P27" s="3">
        <v>0</v>
      </c>
      <c r="Q27" s="11">
        <v>0</v>
      </c>
      <c r="R27" s="3" t="s">
        <v>71</v>
      </c>
      <c r="S27" s="3" t="s">
        <v>71</v>
      </c>
      <c r="T27" s="3">
        <v>85</v>
      </c>
    </row>
    <row r="28" spans="1:20" x14ac:dyDescent="0.25">
      <c r="A28" s="3" t="s">
        <v>166</v>
      </c>
      <c r="B28" s="3" t="s">
        <v>167</v>
      </c>
      <c r="C28" s="3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1">
        <f t="shared" si="0"/>
        <v>0</v>
      </c>
      <c r="J28" s="3">
        <v>0</v>
      </c>
      <c r="K28" s="3">
        <v>0</v>
      </c>
      <c r="L28" s="3">
        <f t="shared" si="1"/>
        <v>0</v>
      </c>
      <c r="M28" s="11">
        <f t="shared" si="2"/>
        <v>0</v>
      </c>
      <c r="N28" s="3">
        <v>0</v>
      </c>
      <c r="O28" s="11">
        <f t="shared" si="3"/>
        <v>0</v>
      </c>
      <c r="P28" s="3">
        <v>0</v>
      </c>
      <c r="Q28" s="11">
        <v>0</v>
      </c>
      <c r="R28" s="3" t="s">
        <v>71</v>
      </c>
      <c r="S28" s="3" t="s">
        <v>71</v>
      </c>
      <c r="T28" s="3">
        <v>0</v>
      </c>
    </row>
    <row r="29" spans="1:20" x14ac:dyDescent="0.25">
      <c r="A29" s="3" t="s">
        <v>168</v>
      </c>
      <c r="B29" s="3" t="s">
        <v>169</v>
      </c>
      <c r="C29" s="3"/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11">
        <f t="shared" si="0"/>
        <v>0</v>
      </c>
      <c r="J29" s="3">
        <v>0</v>
      </c>
      <c r="K29" s="3">
        <v>0</v>
      </c>
      <c r="L29" s="3">
        <f t="shared" si="1"/>
        <v>0</v>
      </c>
      <c r="M29" s="11">
        <f t="shared" si="2"/>
        <v>0</v>
      </c>
      <c r="N29" s="3">
        <v>0</v>
      </c>
      <c r="O29" s="11">
        <f t="shared" si="3"/>
        <v>0</v>
      </c>
      <c r="P29" s="3">
        <v>0</v>
      </c>
      <c r="Q29" s="11">
        <v>0</v>
      </c>
      <c r="R29" s="3" t="s">
        <v>71</v>
      </c>
      <c r="S29" s="3" t="s">
        <v>71</v>
      </c>
      <c r="T29" s="3">
        <v>0</v>
      </c>
    </row>
    <row r="30" spans="1:20" x14ac:dyDescent="0.25">
      <c r="A30" s="3" t="s">
        <v>170</v>
      </c>
      <c r="B30" s="3" t="s">
        <v>118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A31" s="3"/>
      <c r="B31" s="3" t="s">
        <v>171</v>
      </c>
      <c r="C31" s="3"/>
      <c r="D31" s="3">
        <v>1</v>
      </c>
      <c r="E31" s="3">
        <v>1500000</v>
      </c>
      <c r="F31" s="3">
        <v>0</v>
      </c>
      <c r="G31" s="3">
        <v>0</v>
      </c>
      <c r="H31" s="3">
        <v>1500000</v>
      </c>
      <c r="I31" s="11">
        <f>SUM(H31/110353966*100)</f>
        <v>1.3592624301332314</v>
      </c>
      <c r="J31" s="3">
        <v>1500000</v>
      </c>
      <c r="K31" s="3">
        <v>0</v>
      </c>
      <c r="L31" s="3">
        <f>+J31+K31</f>
        <v>1500000</v>
      </c>
      <c r="M31" s="11">
        <f>SUM(L31/110353966*100)</f>
        <v>1.3592624301332314</v>
      </c>
      <c r="N31" s="3">
        <v>0</v>
      </c>
      <c r="O31" s="11">
        <f>SUM((H31+N31)/110353966*100)</f>
        <v>1.3592624301332314</v>
      </c>
      <c r="P31" s="3">
        <v>0</v>
      </c>
      <c r="Q31" s="11">
        <v>0</v>
      </c>
      <c r="R31" s="3" t="s">
        <v>71</v>
      </c>
      <c r="S31" s="3" t="s">
        <v>71</v>
      </c>
      <c r="T31" s="3">
        <v>1500000</v>
      </c>
    </row>
    <row r="32" spans="1:20" x14ac:dyDescent="0.25">
      <c r="A32" s="3"/>
      <c r="B32" s="3" t="s">
        <v>172</v>
      </c>
      <c r="C32" s="3" t="s">
        <v>173</v>
      </c>
      <c r="D32" s="3">
        <v>1</v>
      </c>
      <c r="E32" s="3">
        <v>1500000</v>
      </c>
      <c r="F32" s="3">
        <v>0</v>
      </c>
      <c r="G32" s="3">
        <v>0</v>
      </c>
      <c r="H32" s="3">
        <v>1500000</v>
      </c>
      <c r="I32" s="11">
        <f>SUM(H32/110353966*100)</f>
        <v>1.3592624301332314</v>
      </c>
      <c r="J32" s="3">
        <v>1500000</v>
      </c>
      <c r="K32" s="3">
        <v>0</v>
      </c>
      <c r="L32" s="3">
        <f>+J32+K32</f>
        <v>1500000</v>
      </c>
      <c r="M32" s="11">
        <f>SUM(L32/110353966*100)</f>
        <v>1.3592624301332314</v>
      </c>
      <c r="N32" s="3">
        <v>0</v>
      </c>
      <c r="O32" s="11">
        <f>SUM((H32+N32)/110353966*100)</f>
        <v>1.3592624301332314</v>
      </c>
      <c r="P32" s="3">
        <v>0</v>
      </c>
      <c r="Q32" s="11">
        <f>SUM(P32/H32*100)</f>
        <v>0</v>
      </c>
      <c r="R32" s="3" t="s">
        <v>71</v>
      </c>
      <c r="S32" s="3" t="s">
        <v>71</v>
      </c>
      <c r="T32" s="3">
        <v>1500000</v>
      </c>
    </row>
    <row r="33" spans="1:20" x14ac:dyDescent="0.25">
      <c r="A33" s="3"/>
      <c r="B33" s="3" t="s">
        <v>174</v>
      </c>
      <c r="C33" s="3"/>
      <c r="D33" s="3">
        <v>21</v>
      </c>
      <c r="E33" s="3">
        <v>269527</v>
      </c>
      <c r="F33" s="3">
        <v>0</v>
      </c>
      <c r="G33" s="3">
        <v>0</v>
      </c>
      <c r="H33" s="3">
        <v>269527</v>
      </c>
      <c r="I33" s="11">
        <f>SUM(H33/110353966*100)</f>
        <v>0.24423861667101301</v>
      </c>
      <c r="J33" s="3">
        <v>269527</v>
      </c>
      <c r="K33" s="3">
        <v>0</v>
      </c>
      <c r="L33" s="3">
        <f>+J33+K33</f>
        <v>269527</v>
      </c>
      <c r="M33" s="11">
        <f>SUM(L33/110353966*100)</f>
        <v>0.24423861667101301</v>
      </c>
      <c r="N33" s="3">
        <v>0</v>
      </c>
      <c r="O33" s="11">
        <f>SUM((H33+N33)/110353966*100)</f>
        <v>0.24423861667101301</v>
      </c>
      <c r="P33" s="3">
        <v>0</v>
      </c>
      <c r="Q33" s="11">
        <v>0</v>
      </c>
      <c r="R33" s="3" t="s">
        <v>71</v>
      </c>
      <c r="S33" s="3" t="s">
        <v>71</v>
      </c>
      <c r="T33" s="3">
        <v>253477</v>
      </c>
    </row>
    <row r="34" spans="1:20" s="5" customFormat="1" x14ac:dyDescent="0.25">
      <c r="A34" s="9"/>
      <c r="B34" s="9" t="s">
        <v>175</v>
      </c>
      <c r="C34" s="9"/>
      <c r="D34" s="9">
        <f t="shared" ref="D34:P34" si="6">+D8+D16+D17+D18+D19+D27+D28+D29+D31+D33</f>
        <v>242</v>
      </c>
      <c r="E34" s="9">
        <f t="shared" si="6"/>
        <v>62683276</v>
      </c>
      <c r="F34" s="9">
        <f t="shared" si="6"/>
        <v>0</v>
      </c>
      <c r="G34" s="9">
        <f t="shared" si="6"/>
        <v>0</v>
      </c>
      <c r="H34" s="9">
        <f t="shared" si="6"/>
        <v>62683276</v>
      </c>
      <c r="I34" s="12">
        <f t="shared" si="6"/>
        <v>56.802014709648034</v>
      </c>
      <c r="J34" s="9">
        <f t="shared" si="6"/>
        <v>62683276</v>
      </c>
      <c r="K34" s="9">
        <f t="shared" si="6"/>
        <v>0</v>
      </c>
      <c r="L34" s="9">
        <f t="shared" si="6"/>
        <v>62683276</v>
      </c>
      <c r="M34" s="12">
        <f t="shared" si="6"/>
        <v>56.802014709648034</v>
      </c>
      <c r="N34" s="9">
        <f t="shared" si="6"/>
        <v>0</v>
      </c>
      <c r="O34" s="12">
        <f t="shared" si="6"/>
        <v>56.802014709648034</v>
      </c>
      <c r="P34" s="9">
        <f t="shared" si="6"/>
        <v>0</v>
      </c>
      <c r="Q34" s="12">
        <v>0</v>
      </c>
      <c r="R34" s="9" t="s">
        <v>71</v>
      </c>
      <c r="S34" s="9" t="s">
        <v>71</v>
      </c>
      <c r="T34" s="9">
        <f>+T8+T16+T17+T18+T19+T27+T28+T29+T31+T33</f>
        <v>62667226</v>
      </c>
    </row>
    <row r="35" spans="1:20" x14ac:dyDescent="0.25">
      <c r="A35" s="4" t="s">
        <v>120</v>
      </c>
      <c r="B35" s="3" t="s">
        <v>176</v>
      </c>
      <c r="C35" s="3"/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11">
        <f>SUM(H35/110353966*100)</f>
        <v>0</v>
      </c>
      <c r="J35" s="3">
        <v>0</v>
      </c>
      <c r="K35" s="3">
        <v>0</v>
      </c>
      <c r="L35" s="3">
        <f>+J35+K35</f>
        <v>0</v>
      </c>
      <c r="M35" s="11">
        <f>SUM(L35/110353966*100)</f>
        <v>0</v>
      </c>
      <c r="N35" s="3">
        <v>0</v>
      </c>
      <c r="O35" s="11">
        <f>SUM((H35+N35)/110353966*100)</f>
        <v>0</v>
      </c>
      <c r="P35" s="3">
        <v>0</v>
      </c>
      <c r="Q35" s="11">
        <v>0</v>
      </c>
      <c r="R35" s="3" t="s">
        <v>71</v>
      </c>
      <c r="S35" s="3" t="s">
        <v>71</v>
      </c>
      <c r="T35" s="3">
        <v>0</v>
      </c>
    </row>
    <row r="36" spans="1:20" s="5" customFormat="1" x14ac:dyDescent="0.25">
      <c r="A36" s="9"/>
      <c r="B36" s="9" t="s">
        <v>177</v>
      </c>
      <c r="C36" s="9"/>
      <c r="D36" s="9">
        <f t="shared" ref="D36:P36" si="7">+D35</f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  <c r="I36" s="12">
        <f t="shared" si="7"/>
        <v>0</v>
      </c>
      <c r="J36" s="9">
        <f t="shared" si="7"/>
        <v>0</v>
      </c>
      <c r="K36" s="9">
        <f t="shared" si="7"/>
        <v>0</v>
      </c>
      <c r="L36" s="9">
        <f t="shared" si="7"/>
        <v>0</v>
      </c>
      <c r="M36" s="12">
        <f t="shared" si="7"/>
        <v>0</v>
      </c>
      <c r="N36" s="9">
        <f t="shared" si="7"/>
        <v>0</v>
      </c>
      <c r="O36" s="12">
        <f t="shared" si="7"/>
        <v>0</v>
      </c>
      <c r="P36" s="9">
        <f t="shared" si="7"/>
        <v>0</v>
      </c>
      <c r="Q36" s="12">
        <v>0</v>
      </c>
      <c r="R36" s="9" t="str">
        <f>+R35</f>
        <v>NA</v>
      </c>
      <c r="S36" s="9" t="str">
        <f>+S35</f>
        <v>NA</v>
      </c>
      <c r="T36" s="9">
        <f>+T35</f>
        <v>0</v>
      </c>
    </row>
    <row r="37" spans="1:20" x14ac:dyDescent="0.25">
      <c r="A37" s="4" t="s">
        <v>178</v>
      </c>
      <c r="B37" s="3" t="s">
        <v>179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4" t="s">
        <v>87</v>
      </c>
      <c r="B38" s="3" t="s">
        <v>180</v>
      </c>
      <c r="C38" s="3"/>
      <c r="D38" s="3">
        <v>122206</v>
      </c>
      <c r="E38" s="3">
        <v>12154014</v>
      </c>
      <c r="F38" s="3">
        <v>0</v>
      </c>
      <c r="G38" s="3">
        <v>0</v>
      </c>
      <c r="H38" s="3">
        <v>12154014</v>
      </c>
      <c r="I38" s="11">
        <f>SUM(H38/110353966*100)</f>
        <v>11.013663070342211</v>
      </c>
      <c r="J38" s="3">
        <v>12154014</v>
      </c>
      <c r="K38" s="3">
        <v>0</v>
      </c>
      <c r="L38" s="3">
        <f>+J38+K38</f>
        <v>12154014</v>
      </c>
      <c r="M38" s="11">
        <f>SUM(L38/110353966*100)</f>
        <v>11.013663070342211</v>
      </c>
      <c r="N38" s="3">
        <v>0</v>
      </c>
      <c r="O38" s="11">
        <f>SUM((H38+N38)/110353966*100)</f>
        <v>11.013663070342211</v>
      </c>
      <c r="P38" s="3">
        <v>0</v>
      </c>
      <c r="Q38" s="11">
        <v>0</v>
      </c>
      <c r="R38" s="3" t="s">
        <v>71</v>
      </c>
      <c r="S38" s="3" t="s">
        <v>71</v>
      </c>
      <c r="T38" s="3">
        <v>11925653</v>
      </c>
    </row>
    <row r="39" spans="1:20" x14ac:dyDescent="0.25">
      <c r="A39" s="3"/>
      <c r="B39" s="3" t="s">
        <v>181</v>
      </c>
      <c r="C39" s="3"/>
      <c r="D39" s="3">
        <v>21</v>
      </c>
      <c r="E39" s="3">
        <v>1513681</v>
      </c>
      <c r="F39" s="3">
        <v>0</v>
      </c>
      <c r="G39" s="3">
        <v>0</v>
      </c>
      <c r="H39" s="3">
        <v>1513681</v>
      </c>
      <c r="I39" s="11">
        <f>SUM(H39/110353966*100)</f>
        <v>1.371659809671</v>
      </c>
      <c r="J39" s="3">
        <v>1513681</v>
      </c>
      <c r="K39" s="3">
        <v>0</v>
      </c>
      <c r="L39" s="3">
        <f>+J39+K39</f>
        <v>1513681</v>
      </c>
      <c r="M39" s="11">
        <f>SUM(L39/110353966*100)</f>
        <v>1.371659809671</v>
      </c>
      <c r="N39" s="3">
        <v>0</v>
      </c>
      <c r="O39" s="11">
        <f>SUM((H39+N39)/110353966*100)</f>
        <v>1.371659809671</v>
      </c>
      <c r="P39" s="3">
        <v>0</v>
      </c>
      <c r="Q39" s="11">
        <v>0</v>
      </c>
      <c r="R39" s="3" t="s">
        <v>71</v>
      </c>
      <c r="S39" s="3" t="s">
        <v>71</v>
      </c>
      <c r="T39" s="3">
        <v>1513681</v>
      </c>
    </row>
    <row r="40" spans="1:2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5">
      <c r="A41" s="3" t="s">
        <v>113</v>
      </c>
      <c r="B41" s="3" t="s">
        <v>182</v>
      </c>
      <c r="C41" s="3"/>
      <c r="D41" s="3">
        <v>2</v>
      </c>
      <c r="E41" s="3">
        <v>50064</v>
      </c>
      <c r="F41" s="3">
        <v>0</v>
      </c>
      <c r="G41" s="3">
        <v>0</v>
      </c>
      <c r="H41" s="3">
        <v>50064</v>
      </c>
      <c r="I41" s="11">
        <f>SUM(H41/110353966*100)</f>
        <v>4.5366742868126732E-2</v>
      </c>
      <c r="J41" s="3">
        <v>50064</v>
      </c>
      <c r="K41" s="3">
        <v>0</v>
      </c>
      <c r="L41" s="3">
        <f>+J41+K41</f>
        <v>50064</v>
      </c>
      <c r="M41" s="11">
        <f>SUM(L41/110353966*100)</f>
        <v>4.5366742868126732E-2</v>
      </c>
      <c r="N41" s="3">
        <v>0</v>
      </c>
      <c r="O41" s="11">
        <f>SUM((H41+N41)/110353966*100)</f>
        <v>4.5366742868126732E-2</v>
      </c>
      <c r="P41" s="3">
        <v>0</v>
      </c>
      <c r="Q41" s="11">
        <v>0</v>
      </c>
      <c r="R41" s="3" t="s">
        <v>71</v>
      </c>
      <c r="S41" s="3" t="s">
        <v>71</v>
      </c>
      <c r="T41" s="3">
        <v>50064</v>
      </c>
    </row>
    <row r="42" spans="1:20" x14ac:dyDescent="0.25">
      <c r="A42" s="3" t="s">
        <v>115</v>
      </c>
      <c r="B42" s="3" t="s">
        <v>183</v>
      </c>
      <c r="C42" s="3"/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11">
        <f>SUM(H42/110353966*100)</f>
        <v>0</v>
      </c>
      <c r="J42" s="3">
        <v>0</v>
      </c>
      <c r="K42" s="3">
        <v>0</v>
      </c>
      <c r="L42" s="3">
        <f>+J42+K42</f>
        <v>0</v>
      </c>
      <c r="M42" s="11">
        <f>SUM(L42/110353966*100)</f>
        <v>0</v>
      </c>
      <c r="N42" s="3">
        <v>0</v>
      </c>
      <c r="O42" s="11">
        <f>SUM((H42+N42)/110353966*100)</f>
        <v>0</v>
      </c>
      <c r="P42" s="3">
        <v>0</v>
      </c>
      <c r="Q42" s="11">
        <v>0</v>
      </c>
      <c r="R42" s="3" t="s">
        <v>71</v>
      </c>
      <c r="S42" s="3" t="s">
        <v>71</v>
      </c>
      <c r="T42" s="3">
        <v>0</v>
      </c>
    </row>
    <row r="43" spans="1:20" x14ac:dyDescent="0.25">
      <c r="A43" s="3" t="s">
        <v>117</v>
      </c>
      <c r="B43" s="3" t="s">
        <v>184</v>
      </c>
      <c r="C43" s="3"/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11">
        <f>SUM(H43/110353966*100)</f>
        <v>0</v>
      </c>
      <c r="J43" s="3">
        <v>0</v>
      </c>
      <c r="K43" s="3">
        <v>0</v>
      </c>
      <c r="L43" s="3">
        <f>+J43+K43</f>
        <v>0</v>
      </c>
      <c r="M43" s="11">
        <f>SUM(L43/110353966*100)</f>
        <v>0</v>
      </c>
      <c r="N43" s="3">
        <v>0</v>
      </c>
      <c r="O43" s="11">
        <f>SUM((H43+N43)/110353966*100)</f>
        <v>0</v>
      </c>
      <c r="P43" s="3">
        <v>0</v>
      </c>
      <c r="Q43" s="11">
        <v>0</v>
      </c>
      <c r="R43" s="3" t="s">
        <v>71</v>
      </c>
      <c r="S43" s="3" t="s">
        <v>71</v>
      </c>
      <c r="T43" s="3">
        <v>0</v>
      </c>
    </row>
    <row r="44" spans="1:20" x14ac:dyDescent="0.25">
      <c r="A44" s="3" t="s">
        <v>126</v>
      </c>
      <c r="B44" s="3" t="s">
        <v>118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3"/>
      <c r="B45" s="3" t="s">
        <v>185</v>
      </c>
      <c r="C45" s="3"/>
      <c r="D45" s="3">
        <v>15</v>
      </c>
      <c r="E45" s="3">
        <v>1254775</v>
      </c>
      <c r="F45" s="3">
        <v>0</v>
      </c>
      <c r="G45" s="3">
        <v>0</v>
      </c>
      <c r="H45" s="3">
        <v>1254775</v>
      </c>
      <c r="I45" s="11">
        <f t="shared" ref="I45:I52" si="8">SUM(H45/110353966*100)</f>
        <v>1.1370456771802837</v>
      </c>
      <c r="J45" s="3">
        <v>1254775</v>
      </c>
      <c r="K45" s="3">
        <v>0</v>
      </c>
      <c r="L45" s="3">
        <f t="shared" ref="L45:L52" si="9">+J45+K45</f>
        <v>1254775</v>
      </c>
      <c r="M45" s="11">
        <f t="shared" ref="M45:M52" si="10">SUM(L45/110353966*100)</f>
        <v>1.1370456771802837</v>
      </c>
      <c r="N45" s="3">
        <v>0</v>
      </c>
      <c r="O45" s="11">
        <f t="shared" ref="O45:O52" si="11">SUM((H45+N45)/110353966*100)</f>
        <v>1.1370456771802837</v>
      </c>
      <c r="P45" s="3">
        <v>0</v>
      </c>
      <c r="Q45" s="11">
        <v>0</v>
      </c>
      <c r="R45" s="3" t="s">
        <v>71</v>
      </c>
      <c r="S45" s="3" t="s">
        <v>71</v>
      </c>
      <c r="T45" s="3">
        <v>1092655</v>
      </c>
    </row>
    <row r="46" spans="1:20" x14ac:dyDescent="0.25">
      <c r="A46" s="3"/>
      <c r="B46" s="3" t="s">
        <v>186</v>
      </c>
      <c r="C46" s="3"/>
      <c r="D46" s="3">
        <v>6</v>
      </c>
      <c r="E46" s="3">
        <v>534369</v>
      </c>
      <c r="F46" s="3">
        <v>0</v>
      </c>
      <c r="G46" s="3">
        <v>0</v>
      </c>
      <c r="H46" s="3">
        <v>534369</v>
      </c>
      <c r="I46" s="11">
        <f t="shared" si="8"/>
        <v>0.48423180368524316</v>
      </c>
      <c r="J46" s="3">
        <v>534369</v>
      </c>
      <c r="K46" s="3">
        <v>0</v>
      </c>
      <c r="L46" s="3">
        <f t="shared" si="9"/>
        <v>534369</v>
      </c>
      <c r="M46" s="11">
        <f t="shared" si="10"/>
        <v>0.48423180368524316</v>
      </c>
      <c r="N46" s="3">
        <v>0</v>
      </c>
      <c r="O46" s="11">
        <f t="shared" si="11"/>
        <v>0.48423180368524316</v>
      </c>
      <c r="P46" s="3">
        <v>0</v>
      </c>
      <c r="Q46" s="11">
        <v>0</v>
      </c>
      <c r="R46" s="3" t="s">
        <v>71</v>
      </c>
      <c r="S46" s="3" t="s">
        <v>71</v>
      </c>
      <c r="T46" s="3">
        <v>534369</v>
      </c>
    </row>
    <row r="47" spans="1:20" x14ac:dyDescent="0.25">
      <c r="A47" s="3"/>
      <c r="B47" s="3" t="s">
        <v>187</v>
      </c>
      <c r="C47" s="3"/>
      <c r="D47" s="3">
        <v>1801</v>
      </c>
      <c r="E47" s="3">
        <v>3335916</v>
      </c>
      <c r="F47" s="3">
        <v>0</v>
      </c>
      <c r="G47" s="3">
        <v>0</v>
      </c>
      <c r="H47" s="3">
        <v>3335916</v>
      </c>
      <c r="I47" s="11">
        <f t="shared" si="8"/>
        <v>3.0229235259202194</v>
      </c>
      <c r="J47" s="3">
        <v>3335916</v>
      </c>
      <c r="K47" s="3">
        <v>0</v>
      </c>
      <c r="L47" s="3">
        <f t="shared" si="9"/>
        <v>3335916</v>
      </c>
      <c r="M47" s="11">
        <f t="shared" si="10"/>
        <v>3.0229235259202194</v>
      </c>
      <c r="N47" s="3">
        <v>0</v>
      </c>
      <c r="O47" s="11">
        <f t="shared" si="11"/>
        <v>3.0229235259202194</v>
      </c>
      <c r="P47" s="3">
        <v>0</v>
      </c>
      <c r="Q47" s="11">
        <v>0</v>
      </c>
      <c r="R47" s="3" t="s">
        <v>71</v>
      </c>
      <c r="S47" s="3" t="s">
        <v>71</v>
      </c>
      <c r="T47" s="3">
        <v>3137316</v>
      </c>
    </row>
    <row r="48" spans="1:20" x14ac:dyDescent="0.25">
      <c r="A48" s="3"/>
      <c r="B48" s="3" t="s">
        <v>188</v>
      </c>
      <c r="C48" s="3"/>
      <c r="D48" s="3">
        <v>62</v>
      </c>
      <c r="E48" s="3">
        <v>55221</v>
      </c>
      <c r="F48" s="3">
        <v>0</v>
      </c>
      <c r="G48" s="3">
        <v>0</v>
      </c>
      <c r="H48" s="3">
        <v>55221</v>
      </c>
      <c r="I48" s="11">
        <f t="shared" si="8"/>
        <v>5.0039887102924785E-2</v>
      </c>
      <c r="J48" s="3">
        <v>55221</v>
      </c>
      <c r="K48" s="3">
        <v>0</v>
      </c>
      <c r="L48" s="3">
        <f t="shared" si="9"/>
        <v>55221</v>
      </c>
      <c r="M48" s="11">
        <f t="shared" si="10"/>
        <v>5.0039887102924785E-2</v>
      </c>
      <c r="N48" s="3">
        <v>0</v>
      </c>
      <c r="O48" s="11">
        <f t="shared" si="11"/>
        <v>5.0039887102924785E-2</v>
      </c>
      <c r="P48" s="3">
        <v>0</v>
      </c>
      <c r="Q48" s="11">
        <v>0</v>
      </c>
      <c r="R48" s="3" t="s">
        <v>71</v>
      </c>
      <c r="S48" s="3" t="s">
        <v>71</v>
      </c>
      <c r="T48" s="3">
        <v>55221</v>
      </c>
    </row>
    <row r="49" spans="1:20" x14ac:dyDescent="0.25">
      <c r="A49" s="3"/>
      <c r="B49" s="3" t="s">
        <v>189</v>
      </c>
      <c r="C49" s="3"/>
      <c r="D49" s="3">
        <v>3</v>
      </c>
      <c r="E49" s="3">
        <v>430645</v>
      </c>
      <c r="F49" s="3">
        <v>0</v>
      </c>
      <c r="G49" s="3">
        <v>0</v>
      </c>
      <c r="H49" s="3">
        <v>430645</v>
      </c>
      <c r="I49" s="11">
        <f t="shared" si="8"/>
        <v>0.39023971281648367</v>
      </c>
      <c r="J49" s="3">
        <v>430645</v>
      </c>
      <c r="K49" s="3">
        <v>0</v>
      </c>
      <c r="L49" s="3">
        <f t="shared" si="9"/>
        <v>430645</v>
      </c>
      <c r="M49" s="11">
        <f t="shared" si="10"/>
        <v>0.39023971281648367</v>
      </c>
      <c r="N49" s="3">
        <v>0</v>
      </c>
      <c r="O49" s="11">
        <f t="shared" si="11"/>
        <v>0.39023971281648367</v>
      </c>
      <c r="P49" s="3">
        <v>0</v>
      </c>
      <c r="Q49" s="11">
        <v>0</v>
      </c>
      <c r="R49" s="3" t="s">
        <v>71</v>
      </c>
      <c r="S49" s="3" t="s">
        <v>71</v>
      </c>
      <c r="T49" s="3">
        <v>430645</v>
      </c>
    </row>
    <row r="50" spans="1:20" x14ac:dyDescent="0.25">
      <c r="A50" s="3"/>
      <c r="B50" s="3" t="s">
        <v>190</v>
      </c>
      <c r="C50" s="3"/>
      <c r="D50" s="3">
        <v>918</v>
      </c>
      <c r="E50" s="3">
        <v>1489471</v>
      </c>
      <c r="F50" s="3">
        <v>0</v>
      </c>
      <c r="G50" s="3">
        <v>0</v>
      </c>
      <c r="H50" s="3">
        <v>1489471</v>
      </c>
      <c r="I50" s="11">
        <f t="shared" si="8"/>
        <v>1.3497213140486497</v>
      </c>
      <c r="J50" s="3">
        <v>1489471</v>
      </c>
      <c r="K50" s="3">
        <v>0</v>
      </c>
      <c r="L50" s="3">
        <f t="shared" si="9"/>
        <v>1489471</v>
      </c>
      <c r="M50" s="11">
        <f t="shared" si="10"/>
        <v>1.3497213140486497</v>
      </c>
      <c r="N50" s="3">
        <v>0</v>
      </c>
      <c r="O50" s="11">
        <f t="shared" si="11"/>
        <v>1.3497213140486497</v>
      </c>
      <c r="P50" s="3">
        <v>0</v>
      </c>
      <c r="Q50" s="11">
        <v>0</v>
      </c>
      <c r="R50" s="3" t="s">
        <v>71</v>
      </c>
      <c r="S50" s="3" t="s">
        <v>71</v>
      </c>
      <c r="T50" s="3">
        <v>1489471</v>
      </c>
    </row>
    <row r="51" spans="1:20" x14ac:dyDescent="0.25">
      <c r="A51" s="3"/>
      <c r="B51" s="3" t="s">
        <v>191</v>
      </c>
      <c r="C51" s="3"/>
      <c r="D51" s="3">
        <v>701</v>
      </c>
      <c r="E51" s="3">
        <v>944855</v>
      </c>
      <c r="F51" s="3">
        <v>0</v>
      </c>
      <c r="G51" s="3">
        <v>0</v>
      </c>
      <c r="H51" s="3">
        <v>944855</v>
      </c>
      <c r="I51" s="11">
        <f t="shared" si="8"/>
        <v>0.85620393561568964</v>
      </c>
      <c r="J51" s="3">
        <v>944855</v>
      </c>
      <c r="K51" s="3">
        <v>0</v>
      </c>
      <c r="L51" s="3">
        <f t="shared" si="9"/>
        <v>944855</v>
      </c>
      <c r="M51" s="11">
        <f t="shared" si="10"/>
        <v>0.85620393561568964</v>
      </c>
      <c r="N51" s="3">
        <v>0</v>
      </c>
      <c r="O51" s="11">
        <f t="shared" si="11"/>
        <v>0.85620393561568964</v>
      </c>
      <c r="P51" s="3">
        <v>0</v>
      </c>
      <c r="Q51" s="11">
        <v>0</v>
      </c>
      <c r="R51" s="3" t="s">
        <v>71</v>
      </c>
      <c r="S51" s="3" t="s">
        <v>71</v>
      </c>
      <c r="T51" s="3">
        <v>943355</v>
      </c>
    </row>
    <row r="52" spans="1:20" x14ac:dyDescent="0.25">
      <c r="A52" s="3"/>
      <c r="B52" s="3" t="s">
        <v>192</v>
      </c>
      <c r="C52" s="3"/>
      <c r="D52" s="3">
        <v>1</v>
      </c>
      <c r="E52" s="3">
        <v>85491</v>
      </c>
      <c r="F52" s="3">
        <v>0</v>
      </c>
      <c r="G52" s="3">
        <v>0</v>
      </c>
      <c r="H52" s="3">
        <v>85491</v>
      </c>
      <c r="I52" s="11">
        <f t="shared" si="8"/>
        <v>7.7469802943013394E-2</v>
      </c>
      <c r="J52" s="3">
        <v>85491</v>
      </c>
      <c r="K52" s="3">
        <v>0</v>
      </c>
      <c r="L52" s="3">
        <f t="shared" si="9"/>
        <v>85491</v>
      </c>
      <c r="M52" s="11">
        <f t="shared" si="10"/>
        <v>7.7469802943013394E-2</v>
      </c>
      <c r="N52" s="3">
        <v>0</v>
      </c>
      <c r="O52" s="11">
        <f t="shared" si="11"/>
        <v>7.7469802943013394E-2</v>
      </c>
      <c r="P52" s="3">
        <v>0</v>
      </c>
      <c r="Q52" s="11">
        <v>0</v>
      </c>
      <c r="R52" s="3" t="s">
        <v>71</v>
      </c>
      <c r="S52" s="3" t="s">
        <v>71</v>
      </c>
      <c r="T52" s="3">
        <v>85491</v>
      </c>
    </row>
    <row r="53" spans="1:20" s="5" customFormat="1" x14ac:dyDescent="0.25">
      <c r="A53" s="9"/>
      <c r="B53" s="9" t="s">
        <v>193</v>
      </c>
      <c r="C53" s="9"/>
      <c r="D53" s="9">
        <f t="shared" ref="D53:P53" si="12">+D38+D39+D41+D42+D43+D45+D46+D47+D48+D49+D50+D51+D52</f>
        <v>125736</v>
      </c>
      <c r="E53" s="9">
        <f t="shared" si="12"/>
        <v>21848502</v>
      </c>
      <c r="F53" s="9">
        <f t="shared" si="12"/>
        <v>0</v>
      </c>
      <c r="G53" s="9">
        <f t="shared" si="12"/>
        <v>0</v>
      </c>
      <c r="H53" s="9">
        <f t="shared" si="12"/>
        <v>21848502</v>
      </c>
      <c r="I53" s="12">
        <f t="shared" si="12"/>
        <v>19.798565282193849</v>
      </c>
      <c r="J53" s="9">
        <f t="shared" si="12"/>
        <v>21848502</v>
      </c>
      <c r="K53" s="9">
        <f t="shared" si="12"/>
        <v>0</v>
      </c>
      <c r="L53" s="9">
        <f t="shared" si="12"/>
        <v>21848502</v>
      </c>
      <c r="M53" s="12">
        <f t="shared" si="12"/>
        <v>19.798565282193849</v>
      </c>
      <c r="N53" s="9">
        <f t="shared" si="12"/>
        <v>0</v>
      </c>
      <c r="O53" s="12">
        <f t="shared" si="12"/>
        <v>19.798565282193849</v>
      </c>
      <c r="P53" s="9">
        <f t="shared" si="12"/>
        <v>0</v>
      </c>
      <c r="Q53" s="12">
        <v>0</v>
      </c>
      <c r="R53" s="9"/>
      <c r="S53" s="9"/>
      <c r="T53" s="9">
        <f>+T38+T39+T41+T42+T43+T45+T46+T47+T48+T49+T50+T51+T52</f>
        <v>21257921</v>
      </c>
    </row>
    <row r="54" spans="1:20" s="5" customFormat="1" x14ac:dyDescent="0.25">
      <c r="A54" s="9"/>
      <c r="B54" s="9" t="s">
        <v>194</v>
      </c>
      <c r="C54" s="9"/>
      <c r="D54" s="9">
        <f t="shared" ref="D54:P54" si="13">+D34+D36+D53</f>
        <v>125978</v>
      </c>
      <c r="E54" s="9">
        <f t="shared" si="13"/>
        <v>84531778</v>
      </c>
      <c r="F54" s="9">
        <f t="shared" si="13"/>
        <v>0</v>
      </c>
      <c r="G54" s="9">
        <f t="shared" si="13"/>
        <v>0</v>
      </c>
      <c r="H54" s="9">
        <f t="shared" si="13"/>
        <v>84531778</v>
      </c>
      <c r="I54" s="12">
        <f t="shared" si="13"/>
        <v>76.600579991841883</v>
      </c>
      <c r="J54" s="9">
        <f t="shared" si="13"/>
        <v>84531778</v>
      </c>
      <c r="K54" s="9">
        <f t="shared" si="13"/>
        <v>0</v>
      </c>
      <c r="L54" s="9">
        <f t="shared" si="13"/>
        <v>84531778</v>
      </c>
      <c r="M54" s="12">
        <f t="shared" si="13"/>
        <v>76.600579991841883</v>
      </c>
      <c r="N54" s="9">
        <f t="shared" si="13"/>
        <v>0</v>
      </c>
      <c r="O54" s="12">
        <f t="shared" si="13"/>
        <v>76.600579991841883</v>
      </c>
      <c r="P54" s="9">
        <f t="shared" si="13"/>
        <v>0</v>
      </c>
      <c r="Q54" s="12">
        <v>0</v>
      </c>
      <c r="R54" s="9"/>
      <c r="S54" s="9"/>
      <c r="T54" s="9">
        <f>+T34+T36+T53</f>
        <v>83925147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6" customFormat="1" ht="15.75" x14ac:dyDescent="0.25">
      <c r="A1" s="6" t="s">
        <v>195</v>
      </c>
    </row>
    <row r="3" spans="1:20" s="5" customFormat="1" ht="90" x14ac:dyDescent="0.25">
      <c r="A3" s="7" t="s">
        <v>31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131</v>
      </c>
      <c r="J3" s="22" t="s">
        <v>40</v>
      </c>
      <c r="K3" s="22"/>
      <c r="L3" s="22"/>
      <c r="M3" s="22"/>
      <c r="N3" s="7" t="s">
        <v>41</v>
      </c>
      <c r="O3" s="7" t="s">
        <v>42</v>
      </c>
      <c r="P3" s="22" t="s">
        <v>43</v>
      </c>
      <c r="Q3" s="22"/>
      <c r="R3" s="22" t="s">
        <v>44</v>
      </c>
      <c r="S3" s="22"/>
      <c r="T3" s="7" t="s">
        <v>45</v>
      </c>
    </row>
    <row r="4" spans="1:20" s="5" customFormat="1" ht="30" customHeight="1" x14ac:dyDescent="0.25">
      <c r="A4" s="9"/>
      <c r="B4" s="9"/>
      <c r="C4" s="9"/>
      <c r="D4" s="9"/>
      <c r="E4" s="9"/>
      <c r="F4" s="9"/>
      <c r="G4" s="9"/>
      <c r="H4" s="9"/>
      <c r="I4" s="9"/>
      <c r="J4" s="23" t="s">
        <v>46</v>
      </c>
      <c r="K4" s="23"/>
      <c r="L4" s="23"/>
      <c r="M4" s="7" t="s">
        <v>47</v>
      </c>
      <c r="N4" s="13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pans="1:20" s="5" customFormat="1" x14ac:dyDescent="0.25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pans="1:20" s="5" customFormat="1" x14ac:dyDescent="0.25">
      <c r="A6" s="14"/>
      <c r="B6" s="14" t="s">
        <v>53</v>
      </c>
      <c r="C6" s="14" t="s">
        <v>54</v>
      </c>
      <c r="D6" s="14" t="s">
        <v>55</v>
      </c>
      <c r="E6" s="14" t="s">
        <v>56</v>
      </c>
      <c r="F6" s="14" t="s">
        <v>57</v>
      </c>
      <c r="G6" s="14" t="s">
        <v>58</v>
      </c>
      <c r="H6" s="14" t="s">
        <v>59</v>
      </c>
      <c r="I6" s="14" t="s">
        <v>60</v>
      </c>
      <c r="J6" s="25" t="s">
        <v>61</v>
      </c>
      <c r="K6" s="25"/>
      <c r="L6" s="25"/>
      <c r="M6" s="25"/>
      <c r="N6" s="14" t="s">
        <v>62</v>
      </c>
      <c r="O6" s="14" t="s">
        <v>63</v>
      </c>
      <c r="P6" s="25" t="s">
        <v>64</v>
      </c>
      <c r="Q6" s="25"/>
      <c r="R6" s="25" t="s">
        <v>65</v>
      </c>
      <c r="S6" s="25"/>
      <c r="T6" s="14" t="s">
        <v>66</v>
      </c>
    </row>
    <row r="7" spans="1:20" x14ac:dyDescent="0.25">
      <c r="A7" s="4" t="s">
        <v>85</v>
      </c>
      <c r="B7" s="3" t="s">
        <v>196</v>
      </c>
      <c r="C7" s="3"/>
      <c r="D7" s="3">
        <v>0</v>
      </c>
      <c r="E7" s="3">
        <v>0</v>
      </c>
      <c r="F7" s="3">
        <v>0</v>
      </c>
      <c r="G7" s="3">
        <v>0</v>
      </c>
      <c r="H7" s="3">
        <v>0</v>
      </c>
      <c r="I7" s="11">
        <f>SUM(H7/110353966*100)</f>
        <v>0</v>
      </c>
      <c r="J7" s="3">
        <v>0</v>
      </c>
      <c r="K7" s="3">
        <v>0</v>
      </c>
      <c r="L7" s="3">
        <f>+J7+K7</f>
        <v>0</v>
      </c>
      <c r="M7" s="11">
        <f>SUM(L7/110353966*100)</f>
        <v>0</v>
      </c>
      <c r="N7" s="3">
        <v>0</v>
      </c>
      <c r="O7" s="11">
        <f>SUM((H7+N7)/110353966*100)</f>
        <v>0</v>
      </c>
      <c r="P7" s="3">
        <v>0</v>
      </c>
      <c r="Q7" s="11">
        <v>0</v>
      </c>
      <c r="R7" s="3" t="s">
        <v>71</v>
      </c>
      <c r="S7" s="3" t="s">
        <v>71</v>
      </c>
      <c r="T7" s="3">
        <v>0</v>
      </c>
    </row>
    <row r="8" spans="1:20" x14ac:dyDescent="0.25">
      <c r="A8" s="4" t="s">
        <v>120</v>
      </c>
      <c r="B8" s="3" t="s">
        <v>197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11">
        <f>SUM(H8/110353966*100)</f>
        <v>0</v>
      </c>
      <c r="J8" s="3">
        <v>0</v>
      </c>
      <c r="K8" s="3">
        <v>0</v>
      </c>
      <c r="L8" s="3">
        <f>+J8+K8</f>
        <v>0</v>
      </c>
      <c r="M8" s="11">
        <f>SUM(L8/110353966*100)</f>
        <v>0</v>
      </c>
      <c r="N8" s="3">
        <v>0</v>
      </c>
      <c r="O8" s="11">
        <f>SUM((H8+N8)/110353966*100)</f>
        <v>0</v>
      </c>
      <c r="P8" s="3">
        <v>0</v>
      </c>
      <c r="Q8" s="11">
        <v>0</v>
      </c>
      <c r="R8" s="3" t="s">
        <v>71</v>
      </c>
      <c r="S8" s="3" t="s">
        <v>71</v>
      </c>
      <c r="T8" s="3">
        <v>0</v>
      </c>
    </row>
    <row r="9" spans="1:20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5" customFormat="1" x14ac:dyDescent="0.25">
      <c r="A10" s="9"/>
      <c r="B10" s="9" t="s">
        <v>198</v>
      </c>
      <c r="C10" s="9"/>
      <c r="D10" s="9">
        <f t="shared" ref="D10:Q10" si="0">+D7+D8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12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12">
        <f t="shared" si="0"/>
        <v>0</v>
      </c>
      <c r="N10" s="9">
        <f t="shared" si="0"/>
        <v>0</v>
      </c>
      <c r="O10" s="12">
        <f t="shared" si="0"/>
        <v>0</v>
      </c>
      <c r="P10" s="9">
        <f t="shared" si="0"/>
        <v>0</v>
      </c>
      <c r="Q10" s="12">
        <f t="shared" si="0"/>
        <v>0</v>
      </c>
      <c r="R10" s="9"/>
      <c r="S10" s="9"/>
      <c r="T10" s="9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6" customFormat="1" ht="15.75" x14ac:dyDescent="0.25">
      <c r="A1" s="15" t="s">
        <v>199</v>
      </c>
      <c r="B1" s="15"/>
      <c r="C1" s="15"/>
      <c r="D1" s="15"/>
    </row>
    <row r="2" spans="1:4" x14ac:dyDescent="0.25">
      <c r="A2" s="3" t="s">
        <v>200</v>
      </c>
      <c r="B2" s="3" t="s">
        <v>201</v>
      </c>
      <c r="C2" s="3" t="s">
        <v>202</v>
      </c>
      <c r="D2" s="3" t="s">
        <v>203</v>
      </c>
    </row>
    <row r="3" spans="1:4" x14ac:dyDescent="0.25">
      <c r="A3" s="3"/>
      <c r="B3" s="3"/>
      <c r="C3" s="3"/>
      <c r="D3" s="3"/>
    </row>
    <row r="4" spans="1:4" s="5" customFormat="1" x14ac:dyDescent="0.25">
      <c r="A4" s="9" t="s">
        <v>78</v>
      </c>
      <c r="B4" s="9"/>
      <c r="C4" s="9">
        <f>SUM(C2:C3)</f>
        <v>0</v>
      </c>
      <c r="D4" s="9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A3" sqref="A3:B3"/>
    </sheetView>
  </sheetViews>
  <sheetFormatPr defaultRowHeight="15" x14ac:dyDescent="0.25"/>
  <cols>
    <col min="1" max="2" width="50.7109375" customWidth="1"/>
  </cols>
  <sheetData>
    <row r="1" spans="1:2" s="6" customFormat="1" ht="15.75" x14ac:dyDescent="0.25">
      <c r="A1" s="26" t="s">
        <v>204</v>
      </c>
      <c r="B1" s="26"/>
    </row>
    <row r="2" spans="1:2" x14ac:dyDescent="0.25">
      <c r="A2" s="3" t="s">
        <v>34</v>
      </c>
      <c r="B2" s="3" t="s">
        <v>202</v>
      </c>
    </row>
    <row r="3" spans="1:2" x14ac:dyDescent="0.25">
      <c r="A3" s="30">
        <v>26</v>
      </c>
      <c r="B3" s="30">
        <v>19443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2121" workbookViewId="0">
      <selection activeCell="A2121" sqref="A2121"/>
    </sheetView>
  </sheetViews>
  <sheetFormatPr defaultRowHeight="15" x14ac:dyDescent="0.25"/>
  <cols>
    <col min="1" max="1" width="6.7109375" customWidth="1"/>
    <col min="2" max="2" width="50.7109375" customWidth="1"/>
    <col min="3" max="4" width="12.7109375" customWidth="1"/>
    <col min="5" max="5" width="50.7109375" customWidth="1"/>
    <col min="6" max="7" width="12.7109375" customWidth="1"/>
    <col min="8" max="10" width="20.7109375" customWidth="1"/>
  </cols>
  <sheetData>
    <row r="1" spans="1:10" s="16" customFormat="1" ht="12.75" x14ac:dyDescent="0.2"/>
    <row r="2" spans="1:10" s="6" customFormat="1" ht="15.75" x14ac:dyDescent="0.25">
      <c r="A2" s="27" t="s">
        <v>205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6" customFormat="1" ht="51" x14ac:dyDescent="0.2">
      <c r="A3" s="17" t="s">
        <v>206</v>
      </c>
      <c r="B3" s="28" t="s">
        <v>207</v>
      </c>
      <c r="C3" s="28"/>
      <c r="D3" s="28"/>
      <c r="E3" s="28" t="s">
        <v>208</v>
      </c>
      <c r="F3" s="28"/>
      <c r="G3" s="28"/>
      <c r="H3" s="29" t="s">
        <v>209</v>
      </c>
      <c r="I3" s="29"/>
      <c r="J3" s="18" t="s">
        <v>210</v>
      </c>
    </row>
    <row r="4" spans="1:10" s="16" customFormat="1" ht="12.75" x14ac:dyDescent="0.2">
      <c r="A4" s="17" t="s">
        <v>211</v>
      </c>
      <c r="B4" s="29" t="s">
        <v>212</v>
      </c>
      <c r="C4" s="29"/>
      <c r="D4" s="29"/>
      <c r="E4" s="29" t="s">
        <v>213</v>
      </c>
      <c r="F4" s="29"/>
      <c r="G4" s="29"/>
      <c r="H4" s="29" t="s">
        <v>214</v>
      </c>
      <c r="I4" s="29"/>
      <c r="J4" s="19" t="s">
        <v>215</v>
      </c>
    </row>
    <row r="5" spans="1:10" s="16" customFormat="1" ht="51" x14ac:dyDescent="0.2">
      <c r="A5" s="17" t="s">
        <v>216</v>
      </c>
      <c r="B5" s="17" t="s">
        <v>217</v>
      </c>
      <c r="C5" s="17" t="s">
        <v>81</v>
      </c>
      <c r="D5" s="17" t="s">
        <v>218</v>
      </c>
      <c r="E5" s="17" t="s">
        <v>217</v>
      </c>
      <c r="F5" s="17" t="s">
        <v>81</v>
      </c>
      <c r="G5" s="17" t="s">
        <v>218</v>
      </c>
      <c r="H5" s="17" t="s">
        <v>219</v>
      </c>
      <c r="I5" s="18" t="s">
        <v>220</v>
      </c>
      <c r="J5" s="17"/>
    </row>
    <row r="6" spans="1:10" x14ac:dyDescent="0.25">
      <c r="A6" s="3">
        <v>1</v>
      </c>
      <c r="B6" s="10" t="s">
        <v>221</v>
      </c>
      <c r="C6" s="10" t="s">
        <v>221</v>
      </c>
      <c r="D6" s="10" t="s">
        <v>221</v>
      </c>
      <c r="E6" s="10" t="s">
        <v>221</v>
      </c>
      <c r="F6" s="10" t="s">
        <v>221</v>
      </c>
      <c r="G6" s="10" t="s">
        <v>221</v>
      </c>
      <c r="H6" s="10" t="s">
        <v>221</v>
      </c>
      <c r="I6" s="10" t="s">
        <v>221</v>
      </c>
      <c r="J6" s="10" t="s">
        <v>221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ageMargins left="1.3888888888888888E-2" right="0.20833333333333334" top="0.83333333333333337" bottom="0.4166666666666666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Table-V SBOs</vt:lpstr>
      <vt:lpstr>Declaration!Print_Titles</vt:lpstr>
      <vt:lpstr>'Table-V SBOs'!Print_Titles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Raghavender Rao Nagaram</dc:creator>
  <cp:lastModifiedBy>Dell</cp:lastModifiedBy>
  <dcterms:created xsi:type="dcterms:W3CDTF">2022-07-04T07:58:12Z</dcterms:created>
  <dcterms:modified xsi:type="dcterms:W3CDTF">2022-07-12T02:26:08Z</dcterms:modified>
</cp:coreProperties>
</file>